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厨房设备类"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58" name="ID_0B77FCBF790945F79246BBF5C8BD5291"/>
        <xdr:cNvPicPr/>
      </xdr:nvPicPr>
      <xdr:blipFill>
        <a:blip r:embed="rId1" cstate="print">
          <a:extLst>
            <a:ext uri="{28A0092B-C50C-407E-A947-70E740481C1C}">
              <a14:useLocalDpi xmlns:a14="http://schemas.microsoft.com/office/drawing/2010/main" val="0"/>
            </a:ext>
          </a:extLst>
        </a:blip>
        <a:stretch>
          <a:fillRect/>
        </a:stretch>
      </xdr:blipFill>
      <xdr:spPr>
        <a:xfrm>
          <a:off x="10290810" y="73112630"/>
          <a:ext cx="1536700" cy="1536700"/>
        </a:xfrm>
        <a:prstGeom prst="rect">
          <a:avLst/>
        </a:prstGeom>
      </xdr:spPr>
    </xdr:pic>
  </etc:cellImage>
  <etc:cellImage>
    <xdr:pic>
      <xdr:nvPicPr>
        <xdr:cNvPr id="142" name="ID_5CF5C89F3FB6458796EFABC3401A1720"/>
        <xdr:cNvPicPr/>
      </xdr:nvPicPr>
      <xdr:blipFill>
        <a:blip r:embed="rId2" cstate="print">
          <a:extLst>
            <a:ext uri="{28A0092B-C50C-407E-A947-70E740481C1C}">
              <a14:useLocalDpi xmlns:a14="http://schemas.microsoft.com/office/drawing/2010/main" val="0"/>
            </a:ext>
          </a:extLst>
        </a:blip>
        <a:stretch>
          <a:fillRect/>
        </a:stretch>
      </xdr:blipFill>
      <xdr:spPr>
        <a:xfrm>
          <a:off x="10290810" y="43813730"/>
          <a:ext cx="1536700" cy="1536700"/>
        </a:xfrm>
        <a:prstGeom prst="rect">
          <a:avLst/>
        </a:prstGeom>
      </xdr:spPr>
    </xdr:pic>
  </etc:cellImage>
  <etc:cellImage>
    <xdr:pic>
      <xdr:nvPicPr>
        <xdr:cNvPr id="57" name="ID_E6D8380BCA114B288A9999B2AD879831" descr="timg.jpg"/>
        <xdr:cNvPicPr>
          <a:picLocks noChangeAspect="1"/>
        </xdr:cNvPicPr>
      </xdr:nvPicPr>
      <xdr:blipFill>
        <a:blip r:embed="rId3"/>
        <a:srcRect l="8400" r="11400"/>
        <a:stretch>
          <a:fillRect/>
        </a:stretch>
      </xdr:blipFill>
      <xdr:spPr>
        <a:xfrm>
          <a:off x="10088880" y="75250040"/>
          <a:ext cx="719455" cy="895350"/>
        </a:xfrm>
        <a:prstGeom prst="rect">
          <a:avLst/>
        </a:prstGeom>
        <a:noFill/>
        <a:ln w="9525">
          <a:noFill/>
        </a:ln>
      </xdr:spPr>
    </xdr:pic>
  </etc:cellImage>
  <etc:cellImage>
    <xdr:pic>
      <xdr:nvPicPr>
        <xdr:cNvPr id="58" name="ID_429757E5D9C44A6CA10C2CC92A630606"/>
        <xdr:cNvPicPr>
          <a:picLocks noChangeAspect="1"/>
        </xdr:cNvPicPr>
      </xdr:nvPicPr>
      <xdr:blipFill>
        <a:blip r:embed="rId4" r:link="rId5"/>
        <a:srcRect l="23531" t="16139" r="21381" b="16245"/>
        <a:stretch>
          <a:fillRect/>
        </a:stretch>
      </xdr:blipFill>
      <xdr:spPr>
        <a:xfrm>
          <a:off x="10096500" y="68631435"/>
          <a:ext cx="777240" cy="1278255"/>
        </a:xfrm>
        <a:prstGeom prst="rect">
          <a:avLst/>
        </a:prstGeom>
        <a:noFill/>
        <a:ln>
          <a:noFill/>
        </a:ln>
      </xdr:spPr>
    </xdr:pic>
  </etc:cellImage>
  <etc:cellImage>
    <xdr:pic>
      <xdr:nvPicPr>
        <xdr:cNvPr id="59" name="ID_137E447B8B8C4304AB059A7CC6DB2361" descr="洗碗机连片式传送带 的图像结果"/>
        <xdr:cNvPicPr>
          <a:picLocks noChangeAspect="1"/>
        </xdr:cNvPicPr>
      </xdr:nvPicPr>
      <xdr:blipFill>
        <a:blip r:embed="rId6" r:link="rId5"/>
        <a:srcRect l="1563"/>
        <a:stretch>
          <a:fillRect/>
        </a:stretch>
      </xdr:blipFill>
      <xdr:spPr>
        <a:xfrm>
          <a:off x="10012045" y="72741790"/>
          <a:ext cx="1056005" cy="852170"/>
        </a:xfrm>
        <a:prstGeom prst="rect">
          <a:avLst/>
        </a:prstGeom>
        <a:noFill/>
        <a:ln>
          <a:noFill/>
        </a:ln>
      </xdr:spPr>
    </xdr:pic>
  </etc:cellImage>
  <etc:cellImage>
    <xdr:pic>
      <xdr:nvPicPr>
        <xdr:cNvPr id="60" name="ID_A2D2E1F22F5540C8B379299A0CB3E3A8" descr="洗碗机连片式传送带 的图像结果"/>
        <xdr:cNvPicPr>
          <a:picLocks noChangeAspect="1"/>
        </xdr:cNvPicPr>
      </xdr:nvPicPr>
      <xdr:blipFill>
        <a:blip r:embed="rId6" r:link="rId5"/>
        <a:srcRect l="1563"/>
        <a:stretch>
          <a:fillRect/>
        </a:stretch>
      </xdr:blipFill>
      <xdr:spPr>
        <a:xfrm>
          <a:off x="10069195" y="74053065"/>
          <a:ext cx="1056005" cy="852170"/>
        </a:xfrm>
        <a:prstGeom prst="rect">
          <a:avLst/>
        </a:prstGeom>
        <a:noFill/>
        <a:ln>
          <a:noFill/>
        </a:ln>
      </xdr:spPr>
    </xdr:pic>
  </etc:cellImage>
  <etc:cellImage>
    <xdr:pic>
      <xdr:nvPicPr>
        <xdr:cNvPr id="61" name="ID_6B59D69BE1EF4BB28505D36F8F7E1DCB" descr="洗碗机连片式传送带 的图像结果"/>
        <xdr:cNvPicPr>
          <a:picLocks noChangeAspect="1"/>
        </xdr:cNvPicPr>
      </xdr:nvPicPr>
      <xdr:blipFill>
        <a:blip r:embed="rId6" r:link="rId5"/>
        <a:srcRect l="1563"/>
        <a:stretch>
          <a:fillRect/>
        </a:stretch>
      </xdr:blipFill>
      <xdr:spPr>
        <a:xfrm>
          <a:off x="10012045" y="71560690"/>
          <a:ext cx="1056005" cy="852170"/>
        </a:xfrm>
        <a:prstGeom prst="rect">
          <a:avLst/>
        </a:prstGeom>
        <a:noFill/>
        <a:ln>
          <a:noFill/>
        </a:ln>
      </xdr:spPr>
    </xdr:pic>
  </etc:cellImage>
  <etc:cellImage>
    <xdr:pic>
      <xdr:nvPicPr>
        <xdr:cNvPr id="62" name="ID_39411CD2BF4748A48DF94ED1B2A705B7"/>
        <xdr:cNvPicPr>
          <a:picLocks noChangeAspect="1"/>
        </xdr:cNvPicPr>
      </xdr:nvPicPr>
      <xdr:blipFill>
        <a:blip r:embed="rId7"/>
        <a:stretch>
          <a:fillRect/>
        </a:stretch>
      </xdr:blipFill>
      <xdr:spPr>
        <a:xfrm>
          <a:off x="9936480" y="58005980"/>
          <a:ext cx="914400" cy="1241425"/>
        </a:xfrm>
        <a:prstGeom prst="rect">
          <a:avLst/>
        </a:prstGeom>
      </xdr:spPr>
    </xdr:pic>
  </etc:cellImage>
  <etc:cellImage>
    <xdr:pic>
      <xdr:nvPicPr>
        <xdr:cNvPr id="63" name="ID_F95B0CB49C62467EA5F278B3070E7C57"/>
        <xdr:cNvPicPr>
          <a:picLocks noChangeAspect="1"/>
        </xdr:cNvPicPr>
      </xdr:nvPicPr>
      <xdr:blipFill>
        <a:blip r:embed="rId8"/>
        <a:stretch>
          <a:fillRect/>
        </a:stretch>
      </xdr:blipFill>
      <xdr:spPr>
        <a:xfrm>
          <a:off x="9883140" y="59550300"/>
          <a:ext cx="1211580" cy="1221740"/>
        </a:xfrm>
        <a:prstGeom prst="rect">
          <a:avLst/>
        </a:prstGeom>
      </xdr:spPr>
    </xdr:pic>
  </etc:cellImage>
  <etc:cellImage>
    <xdr:pic>
      <xdr:nvPicPr>
        <xdr:cNvPr id="64" name="ID_FCAA2B1EC03A4607B487C494DFDBF4DE"/>
        <xdr:cNvPicPr>
          <a:picLocks noChangeAspect="1"/>
        </xdr:cNvPicPr>
      </xdr:nvPicPr>
      <xdr:blipFill>
        <a:blip r:embed="rId9"/>
        <a:stretch>
          <a:fillRect/>
        </a:stretch>
      </xdr:blipFill>
      <xdr:spPr>
        <a:xfrm>
          <a:off x="9941560" y="61022865"/>
          <a:ext cx="1076960" cy="922020"/>
        </a:xfrm>
        <a:prstGeom prst="rect">
          <a:avLst/>
        </a:prstGeom>
      </xdr:spPr>
    </xdr:pic>
  </etc:cellImage>
  <etc:cellImage>
    <xdr:pic>
      <xdr:nvPicPr>
        <xdr:cNvPr id="65" name="ID_E0CAF6A8FB1944759563B6F3A4633957"/>
        <xdr:cNvPicPr>
          <a:picLocks noChangeAspect="1"/>
        </xdr:cNvPicPr>
      </xdr:nvPicPr>
      <xdr:blipFill>
        <a:blip r:embed="rId10" r:link="rId5"/>
        <a:stretch>
          <a:fillRect/>
        </a:stretch>
      </xdr:blipFill>
      <xdr:spPr>
        <a:xfrm>
          <a:off x="9850755" y="62196980"/>
          <a:ext cx="1220470" cy="1190625"/>
        </a:xfrm>
        <a:prstGeom prst="rect">
          <a:avLst/>
        </a:prstGeom>
        <a:noFill/>
        <a:ln>
          <a:noFill/>
        </a:ln>
      </xdr:spPr>
    </xdr:pic>
  </etc:cellImage>
  <etc:cellImage>
    <xdr:pic>
      <xdr:nvPicPr>
        <xdr:cNvPr id="66" name="ID_A7113B61CAE542D58E4954D5F1D5EF99" descr="timg.jpg"/>
        <xdr:cNvPicPr>
          <a:picLocks noChangeAspect="1"/>
        </xdr:cNvPicPr>
      </xdr:nvPicPr>
      <xdr:blipFill>
        <a:blip r:embed="rId3"/>
        <a:srcRect l="8400" r="11400"/>
        <a:stretch>
          <a:fillRect/>
        </a:stretch>
      </xdr:blipFill>
      <xdr:spPr>
        <a:xfrm>
          <a:off x="10146030" y="67186175"/>
          <a:ext cx="719455" cy="895350"/>
        </a:xfrm>
        <a:prstGeom prst="rect">
          <a:avLst/>
        </a:prstGeom>
        <a:noFill/>
        <a:ln w="9525">
          <a:noFill/>
        </a:ln>
      </xdr:spPr>
    </xdr:pic>
  </etc:cellImage>
  <etc:cellImage>
    <xdr:pic>
      <xdr:nvPicPr>
        <xdr:cNvPr id="67" name="ID_87C6539C3CB9444FA2923A07CE6B4B30" descr="电磁七星蒸汽炉"/>
        <xdr:cNvPicPr>
          <a:picLocks noChangeAspect="1"/>
        </xdr:cNvPicPr>
      </xdr:nvPicPr>
      <xdr:blipFill>
        <a:blip r:embed="rId11"/>
        <a:srcRect l="7807" r="9368"/>
        <a:stretch>
          <a:fillRect/>
        </a:stretch>
      </xdr:blipFill>
      <xdr:spPr>
        <a:xfrm>
          <a:off x="9773920" y="64442975"/>
          <a:ext cx="1583055" cy="1605280"/>
        </a:xfrm>
        <a:prstGeom prst="roundRect">
          <a:avLst/>
        </a:prstGeom>
        <a:noFill/>
        <a:ln w="9525">
          <a:noFill/>
        </a:ln>
      </xdr:spPr>
    </xdr:pic>
  </etc:cellImage>
  <etc:cellImage>
    <xdr:pic>
      <xdr:nvPicPr>
        <xdr:cNvPr id="68" name="ID_A532E3D85A6B4BD291E4786086AE3FCB"/>
        <xdr:cNvPicPr>
          <a:picLocks noChangeAspect="1"/>
        </xdr:cNvPicPr>
      </xdr:nvPicPr>
      <xdr:blipFill>
        <a:blip r:embed="rId12" r:link="rId5"/>
        <a:stretch>
          <a:fillRect/>
        </a:stretch>
      </xdr:blipFill>
      <xdr:spPr>
        <a:xfrm>
          <a:off x="10088245" y="56317515"/>
          <a:ext cx="1023620" cy="1023620"/>
        </a:xfrm>
        <a:prstGeom prst="rect">
          <a:avLst/>
        </a:prstGeom>
        <a:noFill/>
        <a:ln>
          <a:noFill/>
        </a:ln>
      </xdr:spPr>
    </xdr:pic>
  </etc:cellImage>
  <etc:cellImage>
    <xdr:pic>
      <xdr:nvPicPr>
        <xdr:cNvPr id="69" name="ID_84AC9CB441A64389AEE6C22C05487B86"/>
        <xdr:cNvPicPr/>
      </xdr:nvPicPr>
      <xdr:blipFill>
        <a:blip r:embed="rId13" cstate="print">
          <a:extLst>
            <a:ext uri="{28A0092B-C50C-407E-A947-70E740481C1C}">
              <a14:useLocalDpi xmlns:a14="http://schemas.microsoft.com/office/drawing/2010/main" val="0"/>
            </a:ext>
          </a:extLst>
        </a:blip>
        <a:stretch>
          <a:fillRect/>
        </a:stretch>
      </xdr:blipFill>
      <xdr:spPr>
        <a:xfrm>
          <a:off x="9963150" y="55046245"/>
          <a:ext cx="1200150" cy="781050"/>
        </a:xfrm>
        <a:prstGeom prst="rect">
          <a:avLst/>
        </a:prstGeom>
      </xdr:spPr>
    </xdr:pic>
  </etc:cellImage>
  <etc:cellImage>
    <xdr:pic>
      <xdr:nvPicPr>
        <xdr:cNvPr id="70" name="ID_4D0FB1DFFABE432E8A4E95CB373B9EFA"/>
        <xdr:cNvPicPr>
          <a:picLocks noChangeAspect="1"/>
        </xdr:cNvPicPr>
      </xdr:nvPicPr>
      <xdr:blipFill>
        <a:blip r:embed="rId7"/>
        <a:stretch>
          <a:fillRect/>
        </a:stretch>
      </xdr:blipFill>
      <xdr:spPr>
        <a:xfrm>
          <a:off x="9959340" y="49774475"/>
          <a:ext cx="914400" cy="1241425"/>
        </a:xfrm>
        <a:prstGeom prst="rect">
          <a:avLst/>
        </a:prstGeom>
      </xdr:spPr>
    </xdr:pic>
  </etc:cellImage>
  <etc:cellImage>
    <xdr:pic>
      <xdr:nvPicPr>
        <xdr:cNvPr id="71" name="ID_D4F93A4893564ED090755CFB8C71E94C"/>
        <xdr:cNvPicPr>
          <a:picLocks noChangeAspect="1"/>
        </xdr:cNvPicPr>
      </xdr:nvPicPr>
      <xdr:blipFill>
        <a:blip r:embed="rId8"/>
        <a:stretch>
          <a:fillRect/>
        </a:stretch>
      </xdr:blipFill>
      <xdr:spPr>
        <a:xfrm>
          <a:off x="9883140" y="51242595"/>
          <a:ext cx="1211580" cy="1221740"/>
        </a:xfrm>
        <a:prstGeom prst="rect">
          <a:avLst/>
        </a:prstGeom>
      </xdr:spPr>
    </xdr:pic>
  </etc:cellImage>
  <etc:cellImage>
    <xdr:pic>
      <xdr:nvPicPr>
        <xdr:cNvPr id="72" name="ID_4A410B639669445E8D01BDD7095E0E50"/>
        <xdr:cNvPicPr>
          <a:picLocks noChangeAspect="1"/>
        </xdr:cNvPicPr>
      </xdr:nvPicPr>
      <xdr:blipFill>
        <a:blip r:embed="rId9"/>
        <a:stretch>
          <a:fillRect/>
        </a:stretch>
      </xdr:blipFill>
      <xdr:spPr>
        <a:xfrm>
          <a:off x="9941560" y="52661820"/>
          <a:ext cx="1076960" cy="922020"/>
        </a:xfrm>
        <a:prstGeom prst="rect">
          <a:avLst/>
        </a:prstGeom>
      </xdr:spPr>
    </xdr:pic>
  </etc:cellImage>
  <etc:cellImage>
    <xdr:pic>
      <xdr:nvPicPr>
        <xdr:cNvPr id="73" name="ID_CB778EAA157642A4BE25245A85F0FD52" descr="timg.jpg"/>
        <xdr:cNvPicPr>
          <a:picLocks noChangeAspect="1"/>
        </xdr:cNvPicPr>
      </xdr:nvPicPr>
      <xdr:blipFill>
        <a:blip r:embed="rId3"/>
        <a:srcRect l="8400" r="11400"/>
        <a:stretch>
          <a:fillRect/>
        </a:stretch>
      </xdr:blipFill>
      <xdr:spPr>
        <a:xfrm>
          <a:off x="10146030" y="53773070"/>
          <a:ext cx="719455" cy="895350"/>
        </a:xfrm>
        <a:prstGeom prst="rect">
          <a:avLst/>
        </a:prstGeom>
        <a:noFill/>
        <a:ln w="9525">
          <a:noFill/>
        </a:ln>
      </xdr:spPr>
    </xdr:pic>
  </etc:cellImage>
  <etc:cellImage>
    <xdr:pic>
      <xdr:nvPicPr>
        <xdr:cNvPr id="74" name="ID_14D56D7E09E64169BCEEBF3270684064"/>
        <xdr:cNvPicPr>
          <a:picLocks noChangeAspect="1"/>
        </xdr:cNvPicPr>
      </xdr:nvPicPr>
      <xdr:blipFill>
        <a:blip r:embed="rId10" r:link="rId5"/>
        <a:stretch>
          <a:fillRect/>
        </a:stretch>
      </xdr:blipFill>
      <xdr:spPr>
        <a:xfrm>
          <a:off x="9949180" y="45038645"/>
          <a:ext cx="1220470" cy="1190625"/>
        </a:xfrm>
        <a:prstGeom prst="rect">
          <a:avLst/>
        </a:prstGeom>
        <a:noFill/>
        <a:ln>
          <a:noFill/>
        </a:ln>
      </xdr:spPr>
    </xdr:pic>
  </etc:cellImage>
  <etc:cellImage>
    <xdr:pic>
      <xdr:nvPicPr>
        <xdr:cNvPr id="75" name="ID_362599C392FE45EC9DAA35B27169031A" descr="电磁七星蒸汽炉"/>
        <xdr:cNvPicPr>
          <a:picLocks noChangeAspect="1"/>
        </xdr:cNvPicPr>
      </xdr:nvPicPr>
      <xdr:blipFill>
        <a:blip r:embed="rId11"/>
        <a:srcRect l="7807" r="9368"/>
        <a:stretch>
          <a:fillRect/>
        </a:stretch>
      </xdr:blipFill>
      <xdr:spPr>
        <a:xfrm>
          <a:off x="9869170" y="47282735"/>
          <a:ext cx="1438275" cy="1605280"/>
        </a:xfrm>
        <a:prstGeom prst="roundRect">
          <a:avLst/>
        </a:prstGeom>
        <a:noFill/>
        <a:ln w="9525">
          <a:noFill/>
        </a:ln>
      </xdr:spPr>
    </xdr:pic>
  </etc:cellImage>
  <etc:cellImage>
    <xdr:pic>
      <xdr:nvPicPr>
        <xdr:cNvPr id="76" name="ID_F7D9C56872F5419CBC94E241850EE1E1" descr="面粉车"/>
        <xdr:cNvPicPr>
          <a:picLocks noChangeAspect="1"/>
        </xdr:cNvPicPr>
      </xdr:nvPicPr>
      <xdr:blipFill>
        <a:blip r:embed="rId14"/>
        <a:stretch>
          <a:fillRect/>
        </a:stretch>
      </xdr:blipFill>
      <xdr:spPr>
        <a:xfrm>
          <a:off x="10067925" y="43770550"/>
          <a:ext cx="1076325" cy="1007745"/>
        </a:xfrm>
        <a:prstGeom prst="rect">
          <a:avLst/>
        </a:prstGeom>
      </xdr:spPr>
    </xdr:pic>
  </etc:cellImage>
  <etc:cellImage>
    <xdr:pic>
      <xdr:nvPicPr>
        <xdr:cNvPr id="77" name="ID_A2584B3C00FC4B9091DA6F304D14054F"/>
        <xdr:cNvPicPr>
          <a:picLocks noChangeAspect="1"/>
        </xdr:cNvPicPr>
      </xdr:nvPicPr>
      <xdr:blipFill>
        <a:blip r:embed="rId15" r:link="rId5"/>
        <a:stretch>
          <a:fillRect/>
        </a:stretch>
      </xdr:blipFill>
      <xdr:spPr>
        <a:xfrm>
          <a:off x="10195560" y="42562780"/>
          <a:ext cx="852170" cy="1017905"/>
        </a:xfrm>
        <a:prstGeom prst="rect">
          <a:avLst/>
        </a:prstGeom>
        <a:noFill/>
        <a:ln w="9525">
          <a:noFill/>
        </a:ln>
      </xdr:spPr>
    </xdr:pic>
  </etc:cellImage>
  <etc:cellImage>
    <xdr:pic>
      <xdr:nvPicPr>
        <xdr:cNvPr id="78" name="ID_1C7E259100B24F118682C6115188CE7F" descr="单门蒸饭车"/>
        <xdr:cNvPicPr>
          <a:picLocks noChangeAspect="1"/>
        </xdr:cNvPicPr>
      </xdr:nvPicPr>
      <xdr:blipFill>
        <a:blip r:embed="rId16"/>
        <a:stretch>
          <a:fillRect/>
        </a:stretch>
      </xdr:blipFill>
      <xdr:spPr>
        <a:xfrm>
          <a:off x="10172700" y="41342945"/>
          <a:ext cx="925195" cy="1136015"/>
        </a:xfrm>
        <a:prstGeom prst="rect">
          <a:avLst/>
        </a:prstGeom>
      </xdr:spPr>
    </xdr:pic>
  </etc:cellImage>
  <etc:cellImage>
    <xdr:pic>
      <xdr:nvPicPr>
        <xdr:cNvPr id="79" name="ID_AC55556B2E70475793800C9A3E86DCBA"/>
        <xdr:cNvPicPr>
          <a:picLocks noChangeAspect="1"/>
        </xdr:cNvPicPr>
      </xdr:nvPicPr>
      <xdr:blipFill>
        <a:blip r:embed="rId17" cstate="print"/>
        <a:stretch>
          <a:fillRect/>
        </a:stretch>
      </xdr:blipFill>
      <xdr:spPr>
        <a:xfrm>
          <a:off x="10363200" y="40126285"/>
          <a:ext cx="581660" cy="1045210"/>
        </a:xfrm>
        <a:prstGeom prst="rect">
          <a:avLst/>
        </a:prstGeom>
        <a:noFill/>
        <a:ln w="9525">
          <a:noFill/>
        </a:ln>
      </xdr:spPr>
    </xdr:pic>
  </etc:cellImage>
  <etc:cellImage>
    <xdr:pic>
      <xdr:nvPicPr>
        <xdr:cNvPr id="80" name="ID_3DC3B35EA3B74602AE1A3364340F1F87"/>
        <xdr:cNvPicPr>
          <a:picLocks noChangeAspect="1"/>
        </xdr:cNvPicPr>
      </xdr:nvPicPr>
      <xdr:blipFill>
        <a:blip r:embed="rId18" cstate="print"/>
        <a:stretch>
          <a:fillRect/>
        </a:stretch>
      </xdr:blipFill>
      <xdr:spPr>
        <a:xfrm>
          <a:off x="10157460" y="38858190"/>
          <a:ext cx="899160" cy="1076960"/>
        </a:xfrm>
        <a:prstGeom prst="rect">
          <a:avLst/>
        </a:prstGeom>
        <a:noFill/>
        <a:ln w="9525">
          <a:noFill/>
        </a:ln>
      </xdr:spPr>
    </xdr:pic>
  </etc:cellImage>
  <etc:cellImage>
    <xdr:pic>
      <xdr:nvPicPr>
        <xdr:cNvPr id="81" name="ID_C982653147F34DF7A179507E148C52A4" descr="洗碗机连片式传送带 的图像结果"/>
        <xdr:cNvPicPr>
          <a:picLocks noChangeAspect="1"/>
        </xdr:cNvPicPr>
      </xdr:nvPicPr>
      <xdr:blipFill>
        <a:blip r:embed="rId6" r:link="rId5"/>
        <a:srcRect l="1563"/>
        <a:stretch>
          <a:fillRect/>
        </a:stretch>
      </xdr:blipFill>
      <xdr:spPr>
        <a:xfrm>
          <a:off x="10069195" y="37781865"/>
          <a:ext cx="1056005" cy="852170"/>
        </a:xfrm>
        <a:prstGeom prst="rect">
          <a:avLst/>
        </a:prstGeom>
        <a:noFill/>
        <a:ln>
          <a:noFill/>
        </a:ln>
      </xdr:spPr>
    </xdr:pic>
  </etc:cellImage>
  <etc:cellImage>
    <xdr:pic>
      <xdr:nvPicPr>
        <xdr:cNvPr id="82" name="ID_622478251FF445F8970FFCC9A50C5B15" descr="洗碗机连片式传送带 的图像结果"/>
        <xdr:cNvPicPr>
          <a:picLocks noChangeAspect="1"/>
        </xdr:cNvPicPr>
      </xdr:nvPicPr>
      <xdr:blipFill>
        <a:blip r:embed="rId6" r:link="rId5"/>
        <a:srcRect l="1563"/>
        <a:stretch>
          <a:fillRect/>
        </a:stretch>
      </xdr:blipFill>
      <xdr:spPr>
        <a:xfrm>
          <a:off x="10040620" y="36606480"/>
          <a:ext cx="1056005" cy="852170"/>
        </a:xfrm>
        <a:prstGeom prst="rect">
          <a:avLst/>
        </a:prstGeom>
        <a:noFill/>
        <a:ln>
          <a:noFill/>
        </a:ln>
      </xdr:spPr>
    </xdr:pic>
  </etc:cellImage>
  <etc:cellImage>
    <xdr:pic>
      <xdr:nvPicPr>
        <xdr:cNvPr id="83" name="ID_A7C478E384904BBA97D31A85A92673AF" descr="洗碗机连片式传送带 的图像结果"/>
        <xdr:cNvPicPr>
          <a:picLocks noChangeAspect="1"/>
        </xdr:cNvPicPr>
      </xdr:nvPicPr>
      <xdr:blipFill>
        <a:blip r:embed="rId6" r:link="rId5"/>
        <a:srcRect l="1563"/>
        <a:stretch>
          <a:fillRect/>
        </a:stretch>
      </xdr:blipFill>
      <xdr:spPr>
        <a:xfrm>
          <a:off x="10031095" y="35462845"/>
          <a:ext cx="1056005" cy="852170"/>
        </a:xfrm>
        <a:prstGeom prst="rect">
          <a:avLst/>
        </a:prstGeom>
        <a:noFill/>
        <a:ln>
          <a:noFill/>
        </a:ln>
      </xdr:spPr>
    </xdr:pic>
  </etc:cellImage>
  <etc:cellImage>
    <xdr:pic>
      <xdr:nvPicPr>
        <xdr:cNvPr id="84" name="ID_77069FB19C6A44B8A09E7D0AE7F8753B"/>
        <xdr:cNvPicPr>
          <a:picLocks noChangeAspect="1"/>
        </xdr:cNvPicPr>
      </xdr:nvPicPr>
      <xdr:blipFill>
        <a:blip r:embed="rId4" r:link="rId5"/>
        <a:srcRect l="23531" t="16139" r="21381" b="16245"/>
        <a:stretch>
          <a:fillRect/>
        </a:stretch>
      </xdr:blipFill>
      <xdr:spPr>
        <a:xfrm>
          <a:off x="10210800" y="32967930"/>
          <a:ext cx="777240" cy="1278255"/>
        </a:xfrm>
        <a:prstGeom prst="rect">
          <a:avLst/>
        </a:prstGeom>
        <a:noFill/>
        <a:ln>
          <a:noFill/>
        </a:ln>
      </xdr:spPr>
    </xdr:pic>
  </etc:cellImage>
  <etc:cellImage>
    <xdr:pic>
      <xdr:nvPicPr>
        <xdr:cNvPr id="85" name="ID_ADBBB8CA633048B492BEC3FAFE565441"/>
        <xdr:cNvPicPr/>
      </xdr:nvPicPr>
      <xdr:blipFill>
        <a:blip r:embed="rId19" cstate="print">
          <a:extLst>
            <a:ext uri="{28A0092B-C50C-407E-A947-70E740481C1C}">
              <a14:useLocalDpi xmlns:a14="http://schemas.microsoft.com/office/drawing/2010/main" val="0"/>
            </a:ext>
          </a:extLst>
        </a:blip>
        <a:stretch>
          <a:fillRect/>
        </a:stretch>
      </xdr:blipFill>
      <xdr:spPr>
        <a:xfrm>
          <a:off x="10062845" y="3463925"/>
          <a:ext cx="942975" cy="1195705"/>
        </a:xfrm>
        <a:prstGeom prst="rect">
          <a:avLst/>
        </a:prstGeom>
      </xdr:spPr>
    </xdr:pic>
  </etc:cellImage>
  <etc:cellImage>
    <xdr:pic>
      <xdr:nvPicPr>
        <xdr:cNvPr id="86" name="ID_CABE6C1C2F884608B49B7BB71BF20FB6"/>
        <xdr:cNvPicPr/>
      </xdr:nvPicPr>
      <xdr:blipFill>
        <a:blip r:embed="rId20" cstate="print">
          <a:extLst>
            <a:ext uri="{28A0092B-C50C-407E-A947-70E740481C1C}">
              <a14:useLocalDpi xmlns:a14="http://schemas.microsoft.com/office/drawing/2010/main" val="0"/>
            </a:ext>
          </a:extLst>
        </a:blip>
        <a:srcRect l="24380" t="13223" r="17975"/>
        <a:stretch>
          <a:fillRect/>
        </a:stretch>
      </xdr:blipFill>
      <xdr:spPr>
        <a:xfrm>
          <a:off x="10030460" y="687705"/>
          <a:ext cx="1056640" cy="1143000"/>
        </a:xfrm>
        <a:prstGeom prst="rect">
          <a:avLst/>
        </a:prstGeom>
      </xdr:spPr>
    </xdr:pic>
  </etc:cellImage>
  <etc:cellImage>
    <xdr:pic>
      <xdr:nvPicPr>
        <xdr:cNvPr id="87" name="ID_274F86F676A9402E80ECD89B3AA3A499"/>
        <xdr:cNvPicPr>
          <a:picLocks noChangeAspect="1"/>
        </xdr:cNvPicPr>
      </xdr:nvPicPr>
      <xdr:blipFill>
        <a:blip r:embed="rId21"/>
        <a:stretch>
          <a:fillRect/>
        </a:stretch>
      </xdr:blipFill>
      <xdr:spPr>
        <a:xfrm>
          <a:off x="9820275" y="8822055"/>
          <a:ext cx="1462405" cy="1058545"/>
        </a:xfrm>
        <a:prstGeom prst="rect">
          <a:avLst/>
        </a:prstGeom>
        <a:noFill/>
        <a:ln w="9525">
          <a:noFill/>
        </a:ln>
      </xdr:spPr>
    </xdr:pic>
  </etc:cellImage>
  <etc:cellImage>
    <xdr:pic>
      <xdr:nvPicPr>
        <xdr:cNvPr id="88" name="ID_4862D1AA67CB48C582261CF31B4DCF22"/>
        <xdr:cNvPicPr>
          <a:picLocks noChangeAspect="1"/>
        </xdr:cNvPicPr>
      </xdr:nvPicPr>
      <xdr:blipFill>
        <a:blip r:embed="rId22" r:link="rId5"/>
        <a:srcRect l="10390" t="25550" r="13081" b="20814"/>
        <a:stretch>
          <a:fillRect/>
        </a:stretch>
      </xdr:blipFill>
      <xdr:spPr>
        <a:xfrm>
          <a:off x="9867900" y="13879830"/>
          <a:ext cx="1623695" cy="1060450"/>
        </a:xfrm>
        <a:prstGeom prst="rect">
          <a:avLst/>
        </a:prstGeom>
        <a:noFill/>
        <a:ln>
          <a:noFill/>
        </a:ln>
      </xdr:spPr>
    </xdr:pic>
  </etc:cellImage>
  <etc:cellImage>
    <xdr:pic>
      <xdr:nvPicPr>
        <xdr:cNvPr id="89" name="ID_EF30186DD8DE498CA05AFEAFF905B74A"/>
        <xdr:cNvPicPr/>
      </xdr:nvPicPr>
      <xdr:blipFill>
        <a:blip r:embed="rId23"/>
        <a:stretch>
          <a:fillRect/>
        </a:stretch>
      </xdr:blipFill>
      <xdr:spPr>
        <a:xfrm>
          <a:off x="10043160" y="18868390"/>
          <a:ext cx="1196340" cy="1118235"/>
        </a:xfrm>
        <a:prstGeom prst="rect">
          <a:avLst/>
        </a:prstGeom>
        <a:noFill/>
        <a:ln>
          <a:noFill/>
        </a:ln>
      </xdr:spPr>
    </xdr:pic>
  </etc:cellImage>
  <etc:cellImage>
    <xdr:pic>
      <xdr:nvPicPr>
        <xdr:cNvPr id="90" name="ID_B0B762AEA89E4B9B9B6A9E180465A2B3"/>
        <xdr:cNvPicPr/>
      </xdr:nvPicPr>
      <xdr:blipFill>
        <a:blip r:embed="rId13" cstate="print">
          <a:extLst>
            <a:ext uri="{28A0092B-C50C-407E-A947-70E740481C1C}">
              <a14:useLocalDpi xmlns:a14="http://schemas.microsoft.com/office/drawing/2010/main" val="0"/>
            </a:ext>
          </a:extLst>
        </a:blip>
        <a:stretch>
          <a:fillRect/>
        </a:stretch>
      </xdr:blipFill>
      <xdr:spPr>
        <a:xfrm>
          <a:off x="9963150" y="22383115"/>
          <a:ext cx="1200150" cy="781050"/>
        </a:xfrm>
        <a:prstGeom prst="rect">
          <a:avLst/>
        </a:prstGeom>
      </xdr:spPr>
    </xdr:pic>
  </etc:cellImage>
  <etc:cellImage>
    <xdr:pic>
      <xdr:nvPicPr>
        <xdr:cNvPr id="91" name="ID_67BEDC378FF748E6B1BC660955BB94E2"/>
        <xdr:cNvPicPr/>
      </xdr:nvPicPr>
      <xdr:blipFill>
        <a:blip r:embed="rId13" cstate="print">
          <a:extLst>
            <a:ext uri="{28A0092B-C50C-407E-A947-70E740481C1C}">
              <a14:useLocalDpi xmlns:a14="http://schemas.microsoft.com/office/drawing/2010/main" val="0"/>
            </a:ext>
          </a:extLst>
        </a:blip>
        <a:stretch>
          <a:fillRect/>
        </a:stretch>
      </xdr:blipFill>
      <xdr:spPr>
        <a:xfrm>
          <a:off x="9963150" y="23564215"/>
          <a:ext cx="1200150" cy="781050"/>
        </a:xfrm>
        <a:prstGeom prst="rect">
          <a:avLst/>
        </a:prstGeom>
      </xdr:spPr>
    </xdr:pic>
  </etc:cellImage>
  <etc:cellImage>
    <xdr:pic>
      <xdr:nvPicPr>
        <xdr:cNvPr id="92" name="ID_A742EE24012E4429B989C497374DB47D"/>
        <xdr:cNvPicPr/>
      </xdr:nvPicPr>
      <xdr:blipFill>
        <a:blip r:embed="rId23"/>
        <a:stretch>
          <a:fillRect/>
        </a:stretch>
      </xdr:blipFill>
      <xdr:spPr>
        <a:xfrm>
          <a:off x="9966960" y="28500070"/>
          <a:ext cx="1242695" cy="1118235"/>
        </a:xfrm>
        <a:prstGeom prst="rect">
          <a:avLst/>
        </a:prstGeom>
        <a:noFill/>
        <a:ln>
          <a:noFill/>
        </a:ln>
      </xdr:spPr>
    </xdr:pic>
  </etc:cellImage>
  <etc:cellImage>
    <xdr:pic>
      <xdr:nvPicPr>
        <xdr:cNvPr id="14" name="ID_AE0C37C2D07745D1BE5EBFF89B22FE16" descr="布菲炉 的图像结果"/>
        <xdr:cNvPicPr>
          <a:picLocks noChangeAspect="1"/>
        </xdr:cNvPicPr>
      </xdr:nvPicPr>
      <xdr:blipFill>
        <a:blip r:embed="rId24" r:link="rId5"/>
        <a:stretch>
          <a:fillRect/>
        </a:stretch>
      </xdr:blipFill>
      <xdr:spPr>
        <a:xfrm>
          <a:off x="9572625" y="7174230"/>
          <a:ext cx="1143000" cy="1143000"/>
        </a:xfrm>
        <a:prstGeom prst="rect">
          <a:avLst/>
        </a:prstGeom>
        <a:noFill/>
        <a:ln>
          <a:noFill/>
        </a:ln>
      </xdr:spPr>
    </xdr:pic>
  </etc:cellImage>
  <etc:cellImage>
    <xdr:pic>
      <xdr:nvPicPr>
        <xdr:cNvPr id="6" name="ID_B6BD8B920B4D4018AFF5B5A0D4903E96"/>
        <xdr:cNvPicPr/>
      </xdr:nvPicPr>
      <xdr:blipFill>
        <a:blip r:embed="rId25" cstate="print">
          <a:extLst>
            <a:ext uri="{28A0092B-C50C-407E-A947-70E740481C1C}">
              <a14:useLocalDpi xmlns:a14="http://schemas.microsoft.com/office/drawing/2010/main" val="0"/>
            </a:ext>
          </a:extLst>
        </a:blip>
        <a:stretch>
          <a:fillRect/>
        </a:stretch>
      </xdr:blipFill>
      <xdr:spPr>
        <a:xfrm>
          <a:off x="9759950" y="722630"/>
          <a:ext cx="1327150" cy="965200"/>
        </a:xfrm>
        <a:prstGeom prst="rect">
          <a:avLst/>
        </a:prstGeom>
      </xdr:spPr>
    </xdr:pic>
  </etc:cellImage>
  <etc:cellImage>
    <xdr:pic>
      <xdr:nvPicPr>
        <xdr:cNvPr id="4" name="ID_964C70D432324452B8254F1E91860D32"/>
        <xdr:cNvPicPr/>
      </xdr:nvPicPr>
      <xdr:blipFill>
        <a:blip r:embed="rId26" cstate="print">
          <a:extLst>
            <a:ext uri="{28A0092B-C50C-407E-A947-70E740481C1C}">
              <a14:useLocalDpi xmlns:a14="http://schemas.microsoft.com/office/drawing/2010/main" val="0"/>
            </a:ext>
          </a:extLst>
        </a:blip>
        <a:stretch>
          <a:fillRect/>
        </a:stretch>
      </xdr:blipFill>
      <xdr:spPr>
        <a:xfrm>
          <a:off x="9728835" y="5230495"/>
          <a:ext cx="1225550" cy="1428750"/>
        </a:xfrm>
        <a:prstGeom prst="rect">
          <a:avLst/>
        </a:prstGeom>
      </xdr:spPr>
    </xdr:pic>
  </etc:cellImage>
  <etc:cellImage>
    <xdr:pic>
      <xdr:nvPicPr>
        <xdr:cNvPr id="13" name="ID_2CED5EF3709842768E19CCECCDA5B6D4"/>
        <xdr:cNvPicPr>
          <a:picLocks noChangeAspect="1"/>
        </xdr:cNvPicPr>
      </xdr:nvPicPr>
      <xdr:blipFill>
        <a:blip r:embed="rId27" r:link="rId5"/>
        <a:srcRect l="21331" t="6679" r="15436" b="11503"/>
        <a:stretch>
          <a:fillRect/>
        </a:stretch>
      </xdr:blipFill>
      <xdr:spPr>
        <a:xfrm>
          <a:off x="9572625" y="11504930"/>
          <a:ext cx="714375" cy="792480"/>
        </a:xfrm>
        <a:prstGeom prst="rect">
          <a:avLst/>
        </a:prstGeom>
        <a:noFill/>
        <a:ln>
          <a:noFill/>
        </a:ln>
      </xdr:spPr>
    </xdr:pic>
  </etc:cellImage>
  <etc:cellImage>
    <xdr:pic>
      <xdr:nvPicPr>
        <xdr:cNvPr id="15" name="ID_A652922FC04348D7A0901913DA8ABBA3" descr="ae0b3f3017ee40a6fecba85aea99956d_u=1065461070,262662150&amp;fm=26&amp;gp=0"/>
        <xdr:cNvPicPr>
          <a:picLocks noChangeAspect="1"/>
        </xdr:cNvPicPr>
      </xdr:nvPicPr>
      <xdr:blipFill>
        <a:blip r:embed="rId28"/>
        <a:srcRect l="13274" t="27083" r="24779" b="15179"/>
        <a:stretch>
          <a:fillRect/>
        </a:stretch>
      </xdr:blipFill>
      <xdr:spPr>
        <a:xfrm>
          <a:off x="9572625" y="8583930"/>
          <a:ext cx="974725" cy="916305"/>
        </a:xfrm>
        <a:prstGeom prst="rect">
          <a:avLst/>
        </a:prstGeom>
      </xdr:spPr>
    </xdr:pic>
  </etc:cellImage>
  <etc:cellImage>
    <xdr:pic>
      <xdr:nvPicPr>
        <xdr:cNvPr id="12" name="ID_C276CC8F0C974C9AB4C139C1EE39967A" descr="牛奶鼎 的图像结果"/>
        <xdr:cNvPicPr>
          <a:picLocks noChangeAspect="1"/>
        </xdr:cNvPicPr>
      </xdr:nvPicPr>
      <xdr:blipFill>
        <a:blip r:embed="rId29" r:link="rId5"/>
        <a:srcRect l="19913" t="7805" r="27609" b="11301"/>
        <a:stretch>
          <a:fillRect/>
        </a:stretch>
      </xdr:blipFill>
      <xdr:spPr>
        <a:xfrm>
          <a:off x="9572625" y="9980930"/>
          <a:ext cx="821690" cy="946150"/>
        </a:xfrm>
        <a:prstGeom prst="rect">
          <a:avLst/>
        </a:prstGeom>
        <a:noFill/>
        <a:ln>
          <a:noFill/>
        </a:ln>
      </xdr:spPr>
    </xdr:pic>
  </etc:cellImage>
</etc:cellImages>
</file>

<file path=xl/sharedStrings.xml><?xml version="1.0" encoding="utf-8"?>
<sst xmlns="http://schemas.openxmlformats.org/spreadsheetml/2006/main" count="236" uniqueCount="139">
  <si>
    <t>序号</t>
  </si>
  <si>
    <t>设备名称</t>
  </si>
  <si>
    <t>规格型号</t>
  </si>
  <si>
    <t>技术参数</t>
  </si>
  <si>
    <t>数量</t>
  </si>
  <si>
    <t>单位</t>
  </si>
  <si>
    <t>单价</t>
  </si>
  <si>
    <t>金额</t>
  </si>
  <si>
    <t>品牌</t>
  </si>
  <si>
    <t>参考图片</t>
  </si>
  <si>
    <t>C06</t>
  </si>
  <si>
    <t>开水器带底座</t>
  </si>
  <si>
    <t>550*520*1350</t>
  </si>
  <si>
    <t>产品采用耐用电器元件，外壳全不锈钢制造，水箱式结构，具有自动进、自动控温及水位和温度显示功能；容量：≧60L。380V9KW</t>
  </si>
  <si>
    <t>台</t>
  </si>
  <si>
    <t>E01</t>
  </si>
  <si>
    <t>电磁双头矮汤炉</t>
  </si>
  <si>
    <t>1400*700*1200</t>
  </si>
  <si>
    <t>1.高强度不锈钢材质，拉丝不锈钢一次成型面板
2.全密封烤漆模块机芯，分层负压散热设计，杜绝漏电、散热性好，机芯更耐用                                                                                                                                              
3.采用平板高频率专用线盘，可均匀加热汤桶底面
4.194*84mm大屏LED高清显示屏，电子仿明火显示，瞬间火力大小模拟同步显示功能、功率、高温保护、累计用电量、线盘温度、故障等智能多功能显示
5.使用磁感≧8档360°旋转磁控火力调节开关，档位对应精确功率调节
★6.专用加厚微晶平板玻璃，耐磨损、耐高温，所投电磁单头平头炉具有平面微晶板（型号规格：Φ428mm）按GB/2423.5-2019的规定，试验波形：半正弦波，脉冲宽度：15.00ms，峰值加速度25m/s²,冲击力垂直作用平面500次进行机械冲击试验后，样品外观，结构无损坏，无裂缝（证明材料：提供具有CMA标识的第三方检测机构出具的检验检测报告扫描件加盖公章，未提供视作负偏离）
★7、外壳防护通过IPX7防水测试，符合GB4208-2017标准；风机外壳通过IP68防水防尘测试，符合GB/T4208-2017标准；核心PCB板通过850度高温检测试验，符合GB/T5169.10-2017,GB/T5169.11-2017标准（证明材料：提供具有CMA标识的第三方检测机构出具的检验检测报告扫描件加盖公章，未提供视作负偏离）
★8.所提供产品依据GB4806.9-2023食品安全国家标准食品接触用金属材料及制品,与食品接触的不锈钢制品，mg/kg,4%(v/v)乙酸，煮沸30分钟，室温放置24小时，砷(As) ≤0.04，镉(Cd ) ≤0.02，铅(Pb) ≤0.05，络(Cr) ≤2.0，镍(Ni) ≤0.5 ，提供由中国质量认证中心出具的食品接触产品安全认证证书及报告（证明材料：提供具有CMA标识的第三方检测机构出具的检验检测报告扫描件加盖公章，未提供视作负偏离）</t>
  </si>
  <si>
    <t>E03</t>
  </si>
  <si>
    <t>电磁双头双尾小炒炉</t>
  </si>
  <si>
    <t>2000*1140*800/450</t>
  </si>
  <si>
    <t>1.SUS201高强度不锈钢材质，拉丝不锈钢一次成型面板，厚度1.2mm，1.0mmSUS201不锈钢底板、侧封板、围板。
2.全密封烤漆模块机芯，分层负压散热设计，杜绝漏电、散热性好，机芯更耐用，并通过机芯恒定湿热防护测试，符合GB2423.3-2016环境试验标准
3.采用高频率专用线盘，可均匀加热，强化微晶玻璃，不易碎，更耐用，并且微晶玻璃通过高温低温环境变化试验，符合GB/T2423.22-2012标准（证明材料：提供具有CMA标识的第三方检测机构出具的检验检测报告扫描件加盖公章，未提供视作负偏离）
4.具有多项智能自动保护功能：缺相、高压、低压、浪涌、干烧及过热保护
5.使用磁感≧8档360°旋转磁控火力调节开关，档位对应精确功率调节，通过10万次开关磁感开关寿命测试
6.194*84mm大屏LED高清显示屏，电子仿明火显示，瞬间火力大小模拟同步显示功能、功率、高温保护、累计用电量、线盘温度、故障等智能多功能显示
★7、外壳防护通过IPX7防水测试，符合GB4208-2017标准；风机外壳通过IP68防水防尘测试，符合GB/T4208-2017标准；核心PCB板通过850度高温检测试验，符合GB/T5169.10-2017,GB/T5169.11-2017标准（证明材料：提供具有CMA标识的第三方检测机构出具的检验检测报告扫描件加盖公章，未提供视作负偏离）
★8、所提供产品依据GB4806.9-2023食品安全国家标准食品接触用金属材料及制品,与食品接触的不锈钢制品，mg/kg,4%(v/v)乙酸，煮沸30分钟，室温放置24小时，砷(As) ≤0.04，镉(Cd ) ≤0.02，铅(Pb) ≤0.05，络(Cr) ≤2.0，镍(Ni) ≤0.5 ，提供由中国质量认证中心出具的食品接触产品安全认证证书及报告（证明材料：提供具有CMA标识的第三方检测机构出具的检验检测报告扫描件加盖公章，未提供视作负偏离）</t>
  </si>
  <si>
    <t>E04</t>
  </si>
  <si>
    <t>双大锅电磁灶</t>
  </si>
  <si>
    <t>2000*1150*1200</t>
  </si>
  <si>
    <t>1.SUS201高强度不锈钢材质，拉丝不锈钢一次成型面板，厚度1.2mm，1.0mmSUS201不锈钢底板、侧封板、围板
2.全密封烤漆模块机芯，分层负压散热设计，杜绝漏电、散热性好，机芯更耐用，并通过机芯恒定湿热防护测试，符合GB2423.3-2016环境试验标准
3.锅体采用加厚型不锈铁锅，锅口尺寸800mm，厚度为3mm，锅体与炉面紧密结合，超强防水易清洗，锅具通过食品接触卫生安全检测                                                                                                                                            4.具有多项智能自动保护功能：缺相、高压、低压、浪涌、干烧及过热保护
5.使用磁感≧8档360°旋转磁控火力调节开关，档位对应精确功率调节，通过10万次开关磁感开关寿命测试
6.194*84mm大屏LED高清显示屏，电子仿明火显示，并通过明火仿真测试，瞬间火力大小模拟同步显示功能、功率、高温保护、累计用电量、线盘温度、故障等智能多功能显示，
★7、外壳防护通过IPX7防水测试，符合GB4208-2017标准，风机外壳通过IP68防水防尘测试，符合GB/T4208-2017标准；核心PCB板通过850度高温检测试验，符合GB/T5169.10-2017,GB/T5169.11-2017标准（证明材料：提供具有CMA标识的第三方检测机构出具的检验检测报告扫描件加盖公章，未提供视作负偏离）
★8.所提供电磁产品通过盐雾腐蚀，锈迹测试，符合GB/T2423.17-2008标准（证明材料：提供具有CMA标识的第三方检测机构出具的检验检测报告扫描件加盖公章，未提供视作负偏离）                                                                                          
★9.所提供电磁产品依据GB4706.1-2005，GB4706.52-2008标准，通过全项26项检测（证明材料：提供具有CMA标识的第三方检测机构出具的检验检测报告扫描件加盖公章，未提供视作负偏离）
★10.依据GB 40876-2021，通过中国质量认证中心节能检测，能效实测95%以上（证明材料：提供具有CMA标识的第三方检测机构出具的检验检测报告扫描件加盖公章，未提供视作负偏离）
★11.依据GB/T2423.2-2008标准，进行高温贮存实验后，立即按下内置保护开关的试验按钮，连续测试10次，漏电保护开关均能脱扣（证明材料：提供具有CMA标识的第三方检测机构出具的检验检测报告扫描件加盖公章，未提供视作负偏离）</t>
  </si>
  <si>
    <t>E08</t>
  </si>
  <si>
    <t>四眼煲仔电磁灶</t>
  </si>
  <si>
    <t>800*1000*950</t>
  </si>
  <si>
    <t>1.高强度不锈钢材质，拉丝不锈钢一次成型面板，厚度1.2mm，1.0mm不锈钢底板、侧封板、围板。
2.采用平板高频率专用线盘，可均匀加热
3.强化微晶玻璃，不易碎，更耐用，采用涡流风机散热，加快散热速度，延长产品使用寿命
★4.整机具有省级或国家级权威质检单位根据GB4706.1-2005，GB4706.52-2008中（耐潮湿，泄露电流和电器强度）两个检测项目合格报告（证明材料：提供具有CMA标识的第三方检测机构出具的检验检测报告扫描件加盖公章，未提供视作负偏离）
5.煲仔炉提供检测报告，通过耐热和耐燃试验，根据IEC60695-10-2进行球压试验，施加20N力，保持1h，球压温度达到125℃，压痕直径1.1mm，灼热丝试验数据符合GWT750℃，GWIT符合≥850℃，(提供符合此项检测并带有CMA和CNAS标志的检测报告扫描件加盖公章，未提供视作负偏离）
★6、依据GB 40876-2021，通过中国质量认证中心节能检测，能效实测91%以上（证明材料：提供具有CMA标识的第三方检测机构出具的检验检测报告扫描件加盖公章，未提供视作负偏离）
★7、所提供产品依据GB4806.9-2023食品安全国家标准食品接触用金属材料及制品,与食品接触的不锈钢制品，mg/kg,4%(v/v)乙酸，煮沸30分钟，室温放置24小时，砷(As) ≤0.04，镉(Cd ) ≤0.02，铅(Pb) ≤0.05，络(Cr) ≤2.0，镍(Ni) ≤0.5 提供由中国质量认证中心出具的食品接触产品安全认证证书及报告（证明材料：提供具有CMA标识的第三方检测机构出具的检验检测报告扫描件加盖公章，未提供视作负偏离）
8.具有多项智能自动保护功能：缺相、高压、低压、浪涌、干烧及过热保护</t>
  </si>
  <si>
    <t>B04</t>
  </si>
  <si>
    <t>双门平台雪柜</t>
  </si>
  <si>
    <t>1500*800*800</t>
  </si>
  <si>
    <t>采用不锈钢板材制成，国产或合资品牌优质压缩机，制冷效果强，冷冻温度-5℃～-15℃，环保无氟制冷，无凝霜。蒸发器为铜管，凝聚器为铜管铝箔翘片式加风机散热。底部装轮子。220V/0.55KW。</t>
  </si>
  <si>
    <t>B07</t>
  </si>
  <si>
    <t>凉菜双门平台雪柜</t>
  </si>
  <si>
    <t>1800*800*800</t>
  </si>
  <si>
    <t>B08</t>
  </si>
  <si>
    <t>凉菜四门风冷高身雪柜</t>
  </si>
  <si>
    <t>1200*760*1950</t>
  </si>
  <si>
    <t>B09</t>
  </si>
  <si>
    <t>凉菜砧板刀具消毒柜</t>
  </si>
  <si>
    <t>1200*600*1950</t>
  </si>
  <si>
    <t>1.可容纳：厚度≤10厘米 砧板9块，刀具27把，毛 巾若干 2.毛巾柜采用紫外线+臭 氧双重消毒，红外线烘干 3.刀具和砧板采用紫外线 +臭氧消毒，带循环风。 4.刀具柜带安全锁，刀具 把手也可充分消毒。</t>
  </si>
  <si>
    <t>B10</t>
  </si>
  <si>
    <t>A07</t>
  </si>
  <si>
    <t>揭盖式洗碗机</t>
  </si>
  <si>
    <t>690*780*1475</t>
  </si>
  <si>
    <t xml:space="preserve">1、外形尺寸690X780X1475mm，洗涤高度420mm，机器入口宽度500mm
2、洗涤量60筐/小时，耗水量≤2.5升/筐 
3、主洗温度≥50°C，漂洗温度≥82℃ 总功率15.6kw
4、洗碗机的操作界面采用全中文标识电子触摸按钮，液晶数值显示温度
5、洗碗机的主洗水箱须采用一体拉伸工艺，不得采用焊接方式，避免机身因脱焊产生漏水。                                                                                                                                                                                                                                                                 ▲6、所投洗碗机的加热桶提供依据GB4706.1-2005所做的进水压力测试报告且进水压力≥0.65Mpa，且报告上有CMA,CNAS标识。                                                                                                                                                                                                                                                      ▲7、所投洗碗机洗涤后的餐盘提供依据GB/T 18204.4-2013标准所做的真菌总数、大肠菌群、细菌总数、溶血性链球菌、金黄色葡萄球菌的检测报告，其中“真菌总数和细菌总数检测结果＜1”，且报告里有CNAS,CMA标识。                                                                                                  8、以上标▲所要求提供的检测报告须提供在国家市场监督管理总局网站的查询结果截图并加盖生产企业公章。                                                                                                                     </t>
  </si>
  <si>
    <t>A08</t>
  </si>
  <si>
    <t>直线传送带
（链板式）</t>
  </si>
  <si>
    <t>1300*600*900</t>
  </si>
  <si>
    <t>自动输送带通过将电能转换为自动化的机械操作，能按预设要求进行自动输送。同时自动实现输送短时间短，输送带为商家节约人力及提升时间短，产品实用于工厂，食堂等场合中使用，电压为220V2KW。</t>
  </si>
  <si>
    <t>米</t>
  </si>
  <si>
    <t>A09</t>
  </si>
  <si>
    <t>3000*600*900</t>
  </si>
  <si>
    <t>A10</t>
  </si>
  <si>
    <t>90度转角传送带
（链板式）</t>
  </si>
  <si>
    <t>500*600*900</t>
  </si>
  <si>
    <t>B01</t>
  </si>
  <si>
    <t>三层六盘电热烤箱</t>
  </si>
  <si>
    <t>1240*820*1550</t>
  </si>
  <si>
    <t>电压：380V  
功率：18kw   
结构新颖，外形美观、分层独立控制、操作方便、对环境污染少、烘烤质量好，适合生产高级面包、糕点、中西美食的烤制</t>
  </si>
  <si>
    <t>B02</t>
  </si>
  <si>
    <t>单门醒发箱</t>
  </si>
  <si>
    <t>485*725*1800</t>
  </si>
  <si>
    <t>面板采用厚度1.0mm不锈钢腹膜磨砂板；外形新颖、美观大方、人工设定干温度和湿度，使用包完成第二次发酵，是面包生产配套的理想设备</t>
  </si>
  <si>
    <t>B03</t>
  </si>
  <si>
    <t>电热单门蒸饭柜</t>
  </si>
  <si>
    <t>700*650*1480</t>
  </si>
  <si>
    <t>外层指纹板磨砂不锈钢制作，中层加厚高密度整体发泡层，内层采用一次性成形整体拉伸食品级不锈钢，全自动进水装置S201不锈钢浮球阀、黄铜水阀，工业级环形双优发热管，不锈钢门把手，配DN20口径S316不锈钢蒸气进气口。配二十四个食品级加厚蒸盘，380V12kw。</t>
  </si>
  <si>
    <t>B05</t>
  </si>
  <si>
    <t>双动双速搅拌机</t>
  </si>
  <si>
    <t>480*550*1050</t>
  </si>
  <si>
    <t>本机可单机使用,制作各种糕点\饼干\面包\馒头等的面团,亦可用于搅拌其他物料.H30型电压:220V/电机功率:1.2KW。</t>
  </si>
  <si>
    <t>B06</t>
  </si>
  <si>
    <t>面粉车</t>
  </si>
  <si>
    <t>550*550*600</t>
  </si>
  <si>
    <t xml:space="preserve">优质201#不锈钢板材制作，板材厚度1.2MM，侧板1.2mm厚不锈钢板，底层距地面150亳米高，台面为双孔焊接成型，折边内外及焊接处不允许有毛刺，整体柜面平整光滑，四脚用重力活动调节脚焊接。                       </t>
  </si>
  <si>
    <t>C01</t>
  </si>
  <si>
    <t>五格保温售饭柜带弧形玻璃</t>
  </si>
  <si>
    <t>1800*700*800</t>
  </si>
  <si>
    <t>台面采用SUS201不锈钢制作，厚度1.2mm，内衬15mm防水机制板并用1.2mm厚不锈钢板折成加强筋加固；                                               层板、底板、侧板及门面采用1.0mm厚不锈钢板制作；
加强筋厚度1.2mm；
配不锈钢重力可调子弹脚。电压：220v
功率：3kw
规格：配食品级1/1份数盘5只</t>
  </si>
  <si>
    <t>C02</t>
  </si>
  <si>
    <t>七星蒸包炉</t>
  </si>
  <si>
    <t>800*1100*800/400</t>
  </si>
  <si>
    <t>电压：380V/12KW                                                                                                                                                      
1、典斜角加拖头设计，炉身采用高强度201不锈钢材质外壳，面板一次性拉升成型，坚固耐用，炉面易清洁
2、缸底采用6MM/430不锈底，升温快、受热均匀                                                                    
3、独立自动补水控制系统，缺水保护系统，加配4mm加厚气孔板，保证上汽量，提升工作效率                                                       
4、背板采用超大LED明火仿真显示屏幕，抛锅动态火力、功率大小、累计用电量、线盘高温检测温度显示功能等                                                                              
6、前板上配置360度磁控旋转火力控制开关，合金材质开关手柄，8档分段式功率、显示屏幕显示实时功率，独立开模，提升设备质感、操作简单方便                                                                             
7、炉身背板上有排风口设计，方便整机散热；独立开模的接线端子和接电标识，方便电工安全接电                                                                                                                                                             8、180mm可调节子弹脚，可根据地面凭证度调节高度                                                                             
9、采用第六数字机芯金刚芯，内置核心部件采用领先的德国InfeneonIGBT模块，缜密的电路设计，避免磁场干扰，功率精准、性能稳定，产品更安全
10、高频率专利线盘，火力更强劲，受热更均匀                                                                                                                               
11、炉内风机采用防水、防尘风机，为厨师提供一个静音、安全、无明火、零排放的工作环境
12、整机符合国家防辐射屏蔽保护
13、整机采用32项安全保护功能，均有故障代码提示相应保护功能
14、配备一套单层蒸笼</t>
  </si>
  <si>
    <t>C03</t>
  </si>
  <si>
    <t>自动打饭机</t>
  </si>
  <si>
    <t>750*750*1800</t>
  </si>
  <si>
    <t xml:space="preserve">1、食品级304不锈钢材质，经久耐用              
2、可定制饭量             
3、进口电机，质量稳定                                                      </t>
  </si>
  <si>
    <t>C04</t>
  </si>
  <si>
    <t>饭桶升降车</t>
  </si>
  <si>
    <t>750*1200*1600</t>
  </si>
  <si>
    <t xml:space="preserve">1、304不锈钢材质，经久耐用              
2、大容量电池，长续航
3、大功率优质电机，提升稳定                                                                   </t>
  </si>
  <si>
    <t>C05</t>
  </si>
  <si>
    <t>备用储饭桶</t>
  </si>
  <si>
    <t>700*700*650</t>
  </si>
  <si>
    <t>1、304不锈钢材质，食品级不锈钢</t>
  </si>
  <si>
    <t>个</t>
  </si>
  <si>
    <t>电蒸煮桶</t>
  </si>
  <si>
    <t>60CM</t>
  </si>
  <si>
    <t>（1）内外胆采用1.0mm不锈钢板材,箱体满焊，全部采用聚氨酯整体发泡；（2）不锈钢专用发热盘；(3)自动进水装置；（4）密封耐用金属手柄。380V 12kw</t>
  </si>
  <si>
    <t>A05</t>
  </si>
  <si>
    <t>吧台双门平台雪柜</t>
  </si>
  <si>
    <t>A06</t>
  </si>
  <si>
    <t>吧台制冰机</t>
  </si>
  <si>
    <t>65KG</t>
  </si>
  <si>
    <t>采用不锈钢板材制成，国产或合资品牌优质压缩机，制冰效果强，24小时产冰量为65KG，环保无氟制冷，无凝霜。蒸发器为铜管，凝聚器为铜管铝箔翘片式加散热风扇。220V/0.55KW。</t>
  </si>
  <si>
    <t>滇池院区</t>
  </si>
  <si>
    <t>A01</t>
  </si>
  <si>
    <t>A02</t>
  </si>
  <si>
    <t>A03</t>
  </si>
  <si>
    <t>A04</t>
  </si>
  <si>
    <t>4500*600*900</t>
  </si>
  <si>
    <t>自动输送带通过将电能转换为自动化的机械操作，能按预设要求进行自动输送。同时自动实现输送短时间短，输送带为商家节约人力及提升时间短，产品实用于工厂，食堂等场合中使用，电压为220V/2KW。</t>
  </si>
  <si>
    <t>（1）内外胆采用1.0mm不锈钢板材,箱体满焊，全部采用聚氨酯整体发泡；（2）不锈钢专用发热盘；(3)自动进水装置；（4）密封耐用金属手柄。380V/ 12kw。</t>
  </si>
  <si>
    <t>G01</t>
  </si>
  <si>
    <t>冷藏库制冷全套设备</t>
  </si>
  <si>
    <t>3800*2100*2600</t>
  </si>
  <si>
    <t>（1）0度~15度（2）化霜功能（3）急速制冷（4）节能省电（5）低噪</t>
  </si>
  <si>
    <t>m³</t>
  </si>
  <si>
    <t>冲地龙头</t>
  </si>
  <si>
    <t>200*565*860</t>
  </si>
  <si>
    <t>开放式洗地龙头,采用1.2mm厚度黑色环氧涂层钢卷盘,3/8"x35'(10.7米)黑色三层钢丝软管,最大耐温85℃,最大耐压300psi（21公斤）；201不锈钢进水轴，固定金属接头，配置360°旋转前置扳机水枪。支持安装于天花板、墙面、柜台下等，可调止动块。黄铜铸造枪式喷头、配有橡胶保护套，水压可调节（配置一把喷头）；产品通过：GB/T 19 001-2016/ISO9 001:2015质量管理体系认证标准，QB/T133 4-2013《水嘴通用技术条件》检测标准。进水轴/旋转接头通过GB/T11170-2008，GB/T3280-2015，201不锈钢检测标准。</t>
  </si>
  <si>
    <t>高压花洒龙头</t>
  </si>
  <si>
    <t>192*400*1140</t>
  </si>
  <si>
    <t>1.单孔双温台出式花酒龙头，附加12"摇摆龙头，采用无铅黄铜抛光镀铬主体，一字手柄带有冷热水标色螺丝，全铜陶瓷阀芯，(5.38L/min) 花酒喷阀，25"(640mm)不锈钢弹簧，不锈钢供水软管带有1/2”NPSM/5/8"缩径接头，进水口配有止回阀，防止水流串流，配6"(152mm)可调节墙装支架，产品高度1085mm。开孔:孔径32mm。
2.产品通过:GB/T 19001-2016/IS09001:2015质量管理体系认证标准，CQC中国节水产品认证，GB18145-2014:陶瓷片密封水嘴，GB 25501-2019水嘴水效限定值及水效等级检测标准。</t>
  </si>
  <si>
    <t>方形布菲炉</t>
  </si>
  <si>
    <t>580*495*260</t>
  </si>
  <si>
    <t>面板材质：不锈钢内外胆，整体发泡</t>
  </si>
  <si>
    <t>双头果汁鼎</t>
  </si>
  <si>
    <t>560*340*580</t>
  </si>
  <si>
    <t>牛奶鼎</t>
  </si>
  <si>
    <t>240*240*460</t>
  </si>
  <si>
    <t>不锈钢汤炉</t>
  </si>
  <si>
    <t>320*320*310</t>
  </si>
  <si>
    <t>201内胆，多档位火力调节，聚氨酯全发泡，三层加厚保温层，节能保温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</si>
</sst>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name val="宋体"/>
      <charset val="134"/>
      <scheme val="minor"/>
    </font>
    <font>
      <sz val="11"/>
      <name val="宋体"/>
      <charset val="134"/>
    </font>
    <font>
      <b/>
      <sz val="22"/>
      <color theme="1"/>
      <name val="宋体"/>
      <charset val="134"/>
      <scheme val="minor"/>
    </font>
    <font>
      <sz val="12"/>
      <name val="宋体"/>
      <charset val="134"/>
    </font>
    <font>
      <sz val="9"/>
      <name val="宋体"/>
      <charset val="134"/>
      <scheme val="minor"/>
    </font>
    <font>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5" fillId="0" borderId="0"/>
  </cellStyleXfs>
  <cellXfs count="20">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1" xfId="0" applyFont="1" applyFill="1" applyBorder="1" applyAlignment="1">
      <alignment vertical="center" wrapText="1"/>
    </xf>
    <xf numFmtId="0" fontId="1" fillId="0" borderId="1" xfId="49" applyFont="1" applyBorder="1" applyAlignment="1">
      <alignment vertical="center" wrapText="1"/>
    </xf>
    <xf numFmtId="0" fontId="2" fillId="0" borderId="1" xfId="49" applyFont="1" applyBorder="1" applyAlignment="1">
      <alignment vertical="center" wrapText="1"/>
    </xf>
    <xf numFmtId="0" fontId="0" fillId="0" borderId="1" xfId="0" applyFill="1" applyBorder="1" applyAlignment="1">
      <alignment vertical="center" wrapText="1"/>
    </xf>
    <xf numFmtId="0" fontId="3"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ill="1" applyBorder="1" applyAlignment="1" applyProtection="1">
      <alignment vertical="center" wrapText="1"/>
      <protection locked="0"/>
    </xf>
    <xf numFmtId="0" fontId="4" fillId="0" borderId="1" xfId="0" applyFont="1" applyBorder="1" applyAlignment="1">
      <alignment horizontal="center" vertical="center"/>
    </xf>
    <xf numFmtId="0" fontId="5" fillId="0" borderId="1" xfId="0" applyFont="1" applyFill="1" applyBorder="1" applyAlignment="1">
      <alignment vertical="center" wrapText="1"/>
    </xf>
    <xf numFmtId="0" fontId="6" fillId="0" borderId="1" xfId="49" applyFont="1" applyBorder="1" applyAlignment="1">
      <alignment vertical="center" wrapText="1"/>
    </xf>
    <xf numFmtId="0" fontId="1" fillId="0" borderId="1" xfId="49" applyFont="1" applyBorder="1" applyAlignment="1">
      <alignment horizontal="center" vertical="center" wrapText="1"/>
    </xf>
    <xf numFmtId="0" fontId="3" fillId="0" borderId="1" xfId="0" applyFont="1" applyFill="1" applyBorder="1" applyAlignment="1">
      <alignment horizontal="center" vertical="center" wrapText="1"/>
    </xf>
    <xf numFmtId="0" fontId="0" fillId="2" borderId="1" xfId="0" applyFill="1" applyBorder="1" applyAlignment="1">
      <alignment vertical="center" wrapText="1"/>
    </xf>
    <xf numFmtId="0" fontId="7" fillId="2" borderId="1" xfId="0" applyFont="1" applyFill="1" applyBorder="1" applyAlignment="1">
      <alignment vertical="center" wrapText="1"/>
    </xf>
    <xf numFmtId="0" fontId="7" fillId="0" borderId="1" xfId="0" applyFont="1" applyFill="1" applyBorder="1" applyAlignment="1">
      <alignment vertical="center" wrapText="1"/>
    </xf>
    <xf numFmtId="0" fontId="0" fillId="0" borderId="0" xfId="0" applyFill="1" applyBorder="1" applyAlignment="1">
      <alignment vertical="center"/>
    </xf>
    <xf numFmtId="0" fontId="8"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jpeg"/><Relationship Id="rId5" Type="http://schemas.openxmlformats.org/officeDocument/2006/relationships/image" Target="NULL" TargetMode="External"/><Relationship Id="rId4" Type="http://schemas.openxmlformats.org/officeDocument/2006/relationships/image" Target="media/image4.jpeg"/><Relationship Id="rId3" Type="http://schemas.openxmlformats.org/officeDocument/2006/relationships/image" Target="media/image3.jpeg"/><Relationship Id="rId29" Type="http://schemas.openxmlformats.org/officeDocument/2006/relationships/image" Target="media/image28.jpeg"/><Relationship Id="rId28" Type="http://schemas.openxmlformats.org/officeDocument/2006/relationships/image" Target="media/image27.jpeg"/><Relationship Id="rId27" Type="http://schemas.openxmlformats.org/officeDocument/2006/relationships/image" Target="media/image26.jpeg"/><Relationship Id="rId26" Type="http://schemas.openxmlformats.org/officeDocument/2006/relationships/image" Target="media/image25.jpeg"/><Relationship Id="rId25" Type="http://schemas.openxmlformats.org/officeDocument/2006/relationships/image" Target="media/image24.jpeg"/><Relationship Id="rId24" Type="http://schemas.openxmlformats.org/officeDocument/2006/relationships/image" Target="media/image23.jpe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jpeg"/><Relationship Id="rId2" Type="http://schemas.openxmlformats.org/officeDocument/2006/relationships/image" Target="media/image2.jpeg"/><Relationship Id="rId19" Type="http://schemas.openxmlformats.org/officeDocument/2006/relationships/image" Target="media/image18.jpe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jpeg"/><Relationship Id="rId14" Type="http://schemas.openxmlformats.org/officeDocument/2006/relationships/image" Target="media/image13.png"/><Relationship Id="rId13" Type="http://schemas.openxmlformats.org/officeDocument/2006/relationships/image" Target="media/image12.jpeg"/><Relationship Id="rId12" Type="http://schemas.openxmlformats.org/officeDocument/2006/relationships/image" Target="media/image11.jpeg"/><Relationship Id="rId11" Type="http://schemas.openxmlformats.org/officeDocument/2006/relationships/image" Target="media/image10.jpeg"/><Relationship Id="rId10" Type="http://schemas.openxmlformats.org/officeDocument/2006/relationships/image" Target="media/image9.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abSelected="1" topLeftCell="A37" workbookViewId="0">
      <selection activeCell="I41" sqref="I41"/>
    </sheetView>
  </sheetViews>
  <sheetFormatPr defaultColWidth="9" defaultRowHeight="13.5"/>
  <cols>
    <col min="3" max="3" width="15.75" customWidth="1"/>
    <col min="4" max="4" width="54.5" customWidth="1"/>
    <col min="5" max="5" width="7" customWidth="1"/>
    <col min="6" max="7" width="6.875" customWidth="1"/>
    <col min="10" max="10" width="20.5" customWidth="1"/>
  </cols>
  <sheetData>
    <row r="1" s="1" customFormat="1" ht="48.9" customHeight="1" spans="1:10">
      <c r="A1" s="3" t="s">
        <v>0</v>
      </c>
      <c r="B1" s="3" t="s">
        <v>1</v>
      </c>
      <c r="C1" s="3" t="s">
        <v>2</v>
      </c>
      <c r="D1" s="3" t="s">
        <v>3</v>
      </c>
      <c r="E1" s="3" t="s">
        <v>4</v>
      </c>
      <c r="F1" s="3" t="s">
        <v>5</v>
      </c>
      <c r="G1" s="3" t="s">
        <v>6</v>
      </c>
      <c r="H1" s="3" t="s">
        <v>7</v>
      </c>
      <c r="I1" s="6" t="s">
        <v>8</v>
      </c>
      <c r="J1" s="3" t="s">
        <v>9</v>
      </c>
    </row>
    <row r="2" s="2" customFormat="1" ht="102" customHeight="1" spans="1:10">
      <c r="A2" s="4" t="s">
        <v>10</v>
      </c>
      <c r="B2" s="4" t="s">
        <v>11</v>
      </c>
      <c r="C2" s="4" t="s">
        <v>12</v>
      </c>
      <c r="D2" s="4" t="s">
        <v>13</v>
      </c>
      <c r="E2" s="4">
        <v>1</v>
      </c>
      <c r="F2" s="4" t="s">
        <v>14</v>
      </c>
      <c r="G2" s="4"/>
      <c r="H2" s="4"/>
      <c r="I2" s="4"/>
      <c r="J2" s="6" t="str">
        <f>_xlfn.DISPIMG("ID_CABE6C1C2F884608B49B7BB71BF20FB6",1)</f>
        <v>=DISPIMG("ID_CABE6C1C2F884608B49B7BB71BF20FB6",1)</v>
      </c>
    </row>
    <row r="3" s="2" customFormat="1" ht="403" customHeight="1" spans="1:10">
      <c r="A3" s="4" t="s">
        <v>15</v>
      </c>
      <c r="B3" s="4" t="s">
        <v>16</v>
      </c>
      <c r="C3" s="4" t="s">
        <v>17</v>
      </c>
      <c r="D3" s="4" t="s">
        <v>18</v>
      </c>
      <c r="E3" s="4">
        <v>1</v>
      </c>
      <c r="F3" s="4" t="s">
        <v>14</v>
      </c>
      <c r="G3" s="4"/>
      <c r="H3" s="4"/>
      <c r="I3" s="4"/>
      <c r="J3" s="15" t="str">
        <f>_xlfn.DISPIMG("ID_ADBBB8CA633048B492BEC3FAFE565441",1)</f>
        <v>=DISPIMG("ID_ADBBB8CA633048B492BEC3FAFE565441",1)</v>
      </c>
    </row>
    <row r="4" s="2" customFormat="1" ht="409" customHeight="1" spans="1:10">
      <c r="A4" s="4" t="s">
        <v>19</v>
      </c>
      <c r="B4" s="4" t="s">
        <v>20</v>
      </c>
      <c r="C4" s="4" t="s">
        <v>21</v>
      </c>
      <c r="D4" s="4" t="s">
        <v>22</v>
      </c>
      <c r="E4" s="4">
        <v>1</v>
      </c>
      <c r="F4" s="4" t="s">
        <v>14</v>
      </c>
      <c r="G4" s="4"/>
      <c r="H4" s="4"/>
      <c r="I4" s="16"/>
      <c r="J4" s="6" t="str">
        <f>_xlfn.DISPIMG("ID_274F86F676A9402E80ECD89B3AA3A499",1)</f>
        <v>=DISPIMG("ID_274F86F676A9402E80ECD89B3AA3A499",1)</v>
      </c>
    </row>
    <row r="5" s="2" customFormat="1" ht="409" customHeight="1" spans="1:10">
      <c r="A5" s="4" t="s">
        <v>23</v>
      </c>
      <c r="B5" s="4" t="s">
        <v>24</v>
      </c>
      <c r="C5" s="4" t="s">
        <v>25</v>
      </c>
      <c r="D5" s="5" t="s">
        <v>26</v>
      </c>
      <c r="E5" s="4">
        <v>1</v>
      </c>
      <c r="F5" s="4" t="s">
        <v>14</v>
      </c>
      <c r="G5" s="4"/>
      <c r="H5" s="4"/>
      <c r="I5" s="4"/>
      <c r="J5" s="6" t="str">
        <f>_xlfn.DISPIMG("ID_4862D1AA67CB48C582261CF31B4DCF22",1)</f>
        <v>=DISPIMG("ID_4862D1AA67CB48C582261CF31B4DCF22",1)</v>
      </c>
    </row>
    <row r="6" s="2" customFormat="1" ht="409" customHeight="1" spans="1:10">
      <c r="A6" s="4" t="s">
        <v>27</v>
      </c>
      <c r="B6" s="4" t="s">
        <v>28</v>
      </c>
      <c r="C6" s="4" t="s">
        <v>29</v>
      </c>
      <c r="D6" s="4" t="s">
        <v>30</v>
      </c>
      <c r="E6" s="4">
        <v>1</v>
      </c>
      <c r="F6" s="4" t="s">
        <v>14</v>
      </c>
      <c r="G6" s="4"/>
      <c r="H6" s="4"/>
      <c r="I6" s="4"/>
      <c r="J6" s="15" t="str">
        <f>_xlfn.DISPIMG("ID_EF30186DD8DE498CA05AFEAFF905B74A",1)</f>
        <v>=DISPIMG("ID_EF30186DD8DE498CA05AFEAFF905B74A",1)</v>
      </c>
    </row>
    <row r="7" s="2" customFormat="1" ht="93" customHeight="1" spans="1:10">
      <c r="A7" s="4" t="s">
        <v>31</v>
      </c>
      <c r="B7" s="4" t="s">
        <v>32</v>
      </c>
      <c r="C7" s="4" t="s">
        <v>33</v>
      </c>
      <c r="D7" s="4" t="s">
        <v>34</v>
      </c>
      <c r="E7" s="4">
        <v>1</v>
      </c>
      <c r="F7" s="4" t="s">
        <v>14</v>
      </c>
      <c r="G7" s="4"/>
      <c r="H7" s="4"/>
      <c r="I7" s="4"/>
      <c r="J7" s="15" t="str">
        <f>_xlfn.DISPIMG("ID_B0B762AEA89E4B9B9B6A9E180465A2B3",1)</f>
        <v>=DISPIMG("ID_B0B762AEA89E4B9B9B6A9E180465A2B3",1)</v>
      </c>
    </row>
    <row r="8" s="2" customFormat="1" ht="94.95" customHeight="1" spans="1:10">
      <c r="A8" s="4" t="s">
        <v>35</v>
      </c>
      <c r="B8" s="4" t="s">
        <v>36</v>
      </c>
      <c r="C8" s="4" t="s">
        <v>37</v>
      </c>
      <c r="D8" s="4" t="s">
        <v>34</v>
      </c>
      <c r="E8" s="4">
        <v>1</v>
      </c>
      <c r="F8" s="4" t="s">
        <v>14</v>
      </c>
      <c r="G8" s="4"/>
      <c r="H8" s="4"/>
      <c r="I8" s="4"/>
      <c r="J8" s="15" t="str">
        <f>_xlfn.DISPIMG("ID_67BEDC378FF748E6B1BC660955BB94E2",1)</f>
        <v>=DISPIMG("ID_67BEDC378FF748E6B1BC660955BB94E2",1)</v>
      </c>
    </row>
    <row r="9" s="2" customFormat="1" ht="100.95" customHeight="1" spans="1:10">
      <c r="A9" s="4" t="s">
        <v>38</v>
      </c>
      <c r="B9" s="4" t="s">
        <v>39</v>
      </c>
      <c r="C9" s="4" t="s">
        <v>40</v>
      </c>
      <c r="D9" s="4" t="s">
        <v>34</v>
      </c>
      <c r="E9" s="6">
        <v>1</v>
      </c>
      <c r="F9" s="6" t="s">
        <v>14</v>
      </c>
      <c r="G9" s="6"/>
      <c r="H9" s="6"/>
      <c r="I9" s="7"/>
      <c r="J9" s="6" t="str">
        <f>_xlfn.DISPIMG("ID_5CF5C89F3FB6458796EFABC3401A1720",1)</f>
        <v>=DISPIMG("ID_5CF5C89F3FB6458796EFABC3401A1720",1)</v>
      </c>
    </row>
    <row r="10" s="2" customFormat="1" ht="87" customHeight="1" spans="1:10">
      <c r="A10" s="4" t="s">
        <v>41</v>
      </c>
      <c r="B10" s="4" t="s">
        <v>42</v>
      </c>
      <c r="C10" s="4" t="s">
        <v>43</v>
      </c>
      <c r="D10" s="4" t="s">
        <v>44</v>
      </c>
      <c r="E10" s="6">
        <v>1</v>
      </c>
      <c r="F10" s="6" t="s">
        <v>14</v>
      </c>
      <c r="G10" s="6"/>
      <c r="H10" s="6"/>
      <c r="I10" s="7"/>
      <c r="J10" s="6" t="str">
        <f>_xlfn.DISPIMG("ID_0B77FCBF790945F79246BBF5C8BD5291",1)</f>
        <v>=DISPIMG("ID_0B77FCBF790945F79246BBF5C8BD5291",1)</v>
      </c>
    </row>
    <row r="11" s="2" customFormat="1" ht="408" customHeight="1" spans="1:10">
      <c r="A11" s="4" t="s">
        <v>45</v>
      </c>
      <c r="B11" s="4" t="s">
        <v>28</v>
      </c>
      <c r="C11" s="4" t="s">
        <v>29</v>
      </c>
      <c r="D11" s="4" t="s">
        <v>30</v>
      </c>
      <c r="E11" s="4">
        <v>1</v>
      </c>
      <c r="F11" s="4" t="s">
        <v>14</v>
      </c>
      <c r="G11" s="4"/>
      <c r="H11" s="4"/>
      <c r="I11" s="4"/>
      <c r="J11" s="15" t="str">
        <f>_xlfn.DISPIMG("ID_A742EE24012E4429B989C497374DB47D",1)</f>
        <v>=DISPIMG("ID_A742EE24012E4429B989C497374DB47D",1)</v>
      </c>
    </row>
    <row r="12" s="2" customFormat="1" ht="247.05" customHeight="1" spans="1:10">
      <c r="A12" s="4" t="s">
        <v>46</v>
      </c>
      <c r="B12" s="4" t="s">
        <v>47</v>
      </c>
      <c r="C12" s="4" t="s">
        <v>48</v>
      </c>
      <c r="D12" s="4" t="s">
        <v>49</v>
      </c>
      <c r="E12" s="7">
        <v>1</v>
      </c>
      <c r="F12" s="7" t="s">
        <v>14</v>
      </c>
      <c r="G12" s="7"/>
      <c r="H12" s="7"/>
      <c r="I12" s="7"/>
      <c r="J12" s="6" t="str">
        <f>_xlfn.DISPIMG("ID_77069FB19C6A44B8A09E7D0AE7F8753B",1)</f>
        <v>=DISPIMG("ID_77069FB19C6A44B8A09E7D0AE7F8753B",1)</v>
      </c>
    </row>
    <row r="13" s="2" customFormat="1" ht="91.05" customHeight="1" spans="1:10">
      <c r="A13" s="4" t="s">
        <v>50</v>
      </c>
      <c r="B13" s="4" t="s">
        <v>51</v>
      </c>
      <c r="C13" s="4" t="s">
        <v>52</v>
      </c>
      <c r="D13" s="4" t="s">
        <v>53</v>
      </c>
      <c r="E13" s="7">
        <v>1.3</v>
      </c>
      <c r="F13" s="7" t="s">
        <v>54</v>
      </c>
      <c r="G13" s="7"/>
      <c r="H13" s="7"/>
      <c r="I13" s="7"/>
      <c r="J13" s="6" t="str">
        <f>_xlfn.DISPIMG("ID_A7C478E384904BBA97D31A85A92673AF",1)</f>
        <v>=DISPIMG("ID_A7C478E384904BBA97D31A85A92673AF",1)</v>
      </c>
    </row>
    <row r="14" s="2" customFormat="1" ht="91.05" customHeight="1" spans="1:10">
      <c r="A14" s="4" t="s">
        <v>55</v>
      </c>
      <c r="B14" s="4" t="s">
        <v>51</v>
      </c>
      <c r="C14" s="4" t="s">
        <v>56</v>
      </c>
      <c r="D14" s="4" t="s">
        <v>53</v>
      </c>
      <c r="E14" s="7">
        <v>3</v>
      </c>
      <c r="F14" s="7" t="s">
        <v>54</v>
      </c>
      <c r="G14" s="7"/>
      <c r="H14" s="7"/>
      <c r="I14" s="7"/>
      <c r="J14" s="6" t="str">
        <f>_xlfn.DISPIMG("ID_622478251FF445F8970FFCC9A50C5B15",1)</f>
        <v>=DISPIMG("ID_622478251FF445F8970FFCC9A50C5B15",1)</v>
      </c>
    </row>
    <row r="15" s="2" customFormat="1" ht="91.05" customHeight="1" spans="1:10">
      <c r="A15" s="4" t="s">
        <v>57</v>
      </c>
      <c r="B15" s="4" t="s">
        <v>58</v>
      </c>
      <c r="C15" s="4" t="s">
        <v>59</v>
      </c>
      <c r="D15" s="4" t="s">
        <v>53</v>
      </c>
      <c r="E15" s="7">
        <v>1</v>
      </c>
      <c r="F15" s="7" t="s">
        <v>54</v>
      </c>
      <c r="G15" s="7"/>
      <c r="H15" s="7"/>
      <c r="I15" s="7"/>
      <c r="J15" s="6" t="str">
        <f>_xlfn.DISPIMG("ID_C982653147F34DF7A179507E148C52A4",1)</f>
        <v>=DISPIMG("ID_C982653147F34DF7A179507E148C52A4",1)</v>
      </c>
    </row>
    <row r="16" s="2" customFormat="1" ht="100.05" customHeight="1" spans="1:10">
      <c r="A16" s="4" t="s">
        <v>60</v>
      </c>
      <c r="B16" s="4" t="s">
        <v>61</v>
      </c>
      <c r="C16" s="4" t="s">
        <v>62</v>
      </c>
      <c r="D16" s="4" t="s">
        <v>63</v>
      </c>
      <c r="E16" s="4">
        <v>1</v>
      </c>
      <c r="F16" s="4" t="s">
        <v>14</v>
      </c>
      <c r="G16" s="4"/>
      <c r="H16" s="4"/>
      <c r="I16" s="4"/>
      <c r="J16" s="6" t="str">
        <f>_xlfn.DISPIMG("ID_3DC3B35EA3B74602AE1A3364340F1F87",1)</f>
        <v>=DISPIMG("ID_3DC3B35EA3B74602AE1A3364340F1F87",1)</v>
      </c>
    </row>
    <row r="17" s="2" customFormat="1" ht="96" customHeight="1" spans="1:10">
      <c r="A17" s="4" t="s">
        <v>64</v>
      </c>
      <c r="B17" s="4" t="s">
        <v>65</v>
      </c>
      <c r="C17" s="4" t="s">
        <v>66</v>
      </c>
      <c r="D17" s="4" t="s">
        <v>67</v>
      </c>
      <c r="E17" s="4">
        <v>1</v>
      </c>
      <c r="F17" s="4" t="s">
        <v>14</v>
      </c>
      <c r="G17" s="4"/>
      <c r="H17" s="4"/>
      <c r="I17" s="4"/>
      <c r="J17" s="6" t="str">
        <f>_xlfn.DISPIMG("ID_AC55556B2E70475793800C9A3E86DCBA",1)</f>
        <v>=DISPIMG("ID_AC55556B2E70475793800C9A3E86DCBA",1)</v>
      </c>
    </row>
    <row r="18" s="2" customFormat="1" ht="100.05" customHeight="1" spans="1:10">
      <c r="A18" s="4" t="s">
        <v>68</v>
      </c>
      <c r="B18" s="4" t="s">
        <v>69</v>
      </c>
      <c r="C18" s="4" t="s">
        <v>70</v>
      </c>
      <c r="D18" s="4" t="s">
        <v>71</v>
      </c>
      <c r="E18" s="4">
        <v>1</v>
      </c>
      <c r="F18" s="4" t="s">
        <v>14</v>
      </c>
      <c r="G18" s="4"/>
      <c r="H18" s="4"/>
      <c r="I18" s="4"/>
      <c r="J18" s="6" t="str">
        <f>_xlfn.DISPIMG("ID_1C7E259100B24F118682C6115188CE7F",1)</f>
        <v>=DISPIMG("ID_1C7E259100B24F118682C6115188CE7F",1)</v>
      </c>
    </row>
    <row r="19" s="2" customFormat="1" ht="90" customHeight="1" spans="1:10">
      <c r="A19" s="4" t="s">
        <v>72</v>
      </c>
      <c r="B19" s="4" t="s">
        <v>73</v>
      </c>
      <c r="C19" s="4" t="s">
        <v>74</v>
      </c>
      <c r="D19" s="4" t="s">
        <v>75</v>
      </c>
      <c r="E19" s="4">
        <v>1</v>
      </c>
      <c r="F19" s="4" t="s">
        <v>14</v>
      </c>
      <c r="G19" s="4"/>
      <c r="H19" s="4"/>
      <c r="I19" s="4"/>
      <c r="J19" s="17" t="str">
        <f>_xlfn.DISPIMG("ID_A2584B3C00FC4B9091DA6F304D14054F",1)</f>
        <v>=DISPIMG("ID_A2584B3C00FC4B9091DA6F304D14054F",1)</v>
      </c>
    </row>
    <row r="20" s="2" customFormat="1" ht="96" customHeight="1" spans="1:10">
      <c r="A20" s="4" t="s">
        <v>76</v>
      </c>
      <c r="B20" s="4" t="s">
        <v>77</v>
      </c>
      <c r="C20" s="4" t="s">
        <v>78</v>
      </c>
      <c r="D20" s="4" t="s">
        <v>79</v>
      </c>
      <c r="E20" s="4">
        <v>1</v>
      </c>
      <c r="F20" s="4" t="s">
        <v>14</v>
      </c>
      <c r="G20" s="4"/>
      <c r="H20" s="4"/>
      <c r="I20" s="4"/>
      <c r="J20" s="7" t="str">
        <f>_xlfn.DISPIMG("ID_F7D9C56872F5419CBC94E241850EE1E1",1)</f>
        <v>=DISPIMG("ID_F7D9C56872F5419CBC94E241850EE1E1",1)</v>
      </c>
    </row>
    <row r="21" s="2" customFormat="1" ht="109.95" customHeight="1" spans="1:10">
      <c r="A21" s="4" t="s">
        <v>80</v>
      </c>
      <c r="B21" s="4" t="s">
        <v>81</v>
      </c>
      <c r="C21" s="4" t="s">
        <v>82</v>
      </c>
      <c r="D21" s="4" t="s">
        <v>83</v>
      </c>
      <c r="E21" s="4">
        <v>3</v>
      </c>
      <c r="F21" s="4" t="s">
        <v>14</v>
      </c>
      <c r="G21" s="4"/>
      <c r="H21" s="4"/>
      <c r="I21" s="4"/>
      <c r="J21" s="6" t="str">
        <f>_xlfn.DISPIMG("ID_14D56D7E09E64169BCEEBF3270684064",1)</f>
        <v>=DISPIMG("ID_14D56D7E09E64169BCEEBF3270684064",1)</v>
      </c>
    </row>
    <row r="22" s="2" customFormat="1" ht="366" customHeight="1" spans="1:10">
      <c r="A22" s="4" t="s">
        <v>84</v>
      </c>
      <c r="B22" s="4" t="s">
        <v>85</v>
      </c>
      <c r="C22" s="4" t="s">
        <v>86</v>
      </c>
      <c r="D22" s="4" t="s">
        <v>87</v>
      </c>
      <c r="E22" s="4">
        <v>1</v>
      </c>
      <c r="F22" s="4" t="s">
        <v>14</v>
      </c>
      <c r="G22" s="4"/>
      <c r="H22" s="4"/>
      <c r="I22" s="4"/>
      <c r="J22" s="6" t="str">
        <f>_xlfn.DISPIMG("ID_362599C392FE45EC9DAA35B27169031A",1)</f>
        <v>=DISPIMG("ID_362599C392FE45EC9DAA35B27169031A",1)</v>
      </c>
    </row>
    <row r="23" s="2" customFormat="1" ht="127.8" customHeight="1" spans="1:10">
      <c r="A23" s="4" t="s">
        <v>88</v>
      </c>
      <c r="B23" s="4" t="s">
        <v>89</v>
      </c>
      <c r="C23" s="4" t="s">
        <v>90</v>
      </c>
      <c r="D23" s="4" t="s">
        <v>91</v>
      </c>
      <c r="E23" s="4">
        <v>1</v>
      </c>
      <c r="F23" s="4" t="s">
        <v>14</v>
      </c>
      <c r="G23" s="4"/>
      <c r="H23" s="4"/>
      <c r="I23" s="4"/>
      <c r="J23" s="6" t="str">
        <f>_xlfn.DISPIMG("ID_4D0FB1DFFABE432E8A4E95CB373B9EFA",1)</f>
        <v>=DISPIMG("ID_4D0FB1DFFABE432E8A4E95CB373B9EFA",1)</v>
      </c>
    </row>
    <row r="24" s="2" customFormat="1" ht="111.6" customHeight="1" spans="1:10">
      <c r="A24" s="4" t="s">
        <v>92</v>
      </c>
      <c r="B24" s="4" t="s">
        <v>93</v>
      </c>
      <c r="C24" s="4" t="s">
        <v>94</v>
      </c>
      <c r="D24" s="4" t="s">
        <v>95</v>
      </c>
      <c r="E24" s="6">
        <v>1</v>
      </c>
      <c r="F24" s="8" t="s">
        <v>14</v>
      </c>
      <c r="G24" s="6"/>
      <c r="H24" s="6"/>
      <c r="I24" s="11"/>
      <c r="J24" s="6" t="str">
        <f>_xlfn.DISPIMG("ID_D4F93A4893564ED090755CFB8C71E94C",1)</f>
        <v>=DISPIMG("ID_D4F93A4893564ED090755CFB8C71E94C",1)</v>
      </c>
    </row>
    <row r="25" s="2" customFormat="1" ht="90" customHeight="1" spans="1:10">
      <c r="A25" s="4" t="s">
        <v>96</v>
      </c>
      <c r="B25" s="4" t="s">
        <v>97</v>
      </c>
      <c r="C25" s="4" t="s">
        <v>98</v>
      </c>
      <c r="D25" s="4" t="s">
        <v>99</v>
      </c>
      <c r="E25" s="6">
        <v>1</v>
      </c>
      <c r="F25" s="8" t="s">
        <v>100</v>
      </c>
      <c r="G25" s="6"/>
      <c r="H25" s="6"/>
      <c r="I25" s="11"/>
      <c r="J25" s="6" t="str">
        <f>_xlfn.DISPIMG("ID_4A410B639669445E8D01BDD7095E0E50",1)</f>
        <v>=DISPIMG("ID_4A410B639669445E8D01BDD7095E0E50",1)</v>
      </c>
    </row>
    <row r="26" s="2" customFormat="1" ht="94.95" customHeight="1" spans="1:10">
      <c r="A26" s="4" t="s">
        <v>10</v>
      </c>
      <c r="B26" s="4" t="s">
        <v>101</v>
      </c>
      <c r="C26" s="4" t="s">
        <v>102</v>
      </c>
      <c r="D26" s="4" t="s">
        <v>103</v>
      </c>
      <c r="E26" s="4">
        <v>1</v>
      </c>
      <c r="F26" s="4" t="s">
        <v>14</v>
      </c>
      <c r="G26" s="4"/>
      <c r="H26" s="4"/>
      <c r="I26" s="4"/>
      <c r="J26" s="6" t="str">
        <f>_xlfn.DISPIMG("ID_CB778EAA157642A4BE25245A85F0FD52",1)</f>
        <v>=DISPIMG("ID_CB778EAA157642A4BE25245A85F0FD52",1)</v>
      </c>
    </row>
    <row r="27" s="2" customFormat="1" ht="102" customHeight="1" spans="1:10">
      <c r="A27" s="4" t="s">
        <v>104</v>
      </c>
      <c r="B27" s="4" t="s">
        <v>105</v>
      </c>
      <c r="C27" s="4" t="s">
        <v>37</v>
      </c>
      <c r="D27" s="4" t="s">
        <v>34</v>
      </c>
      <c r="E27" s="4">
        <v>1</v>
      </c>
      <c r="F27" s="4" t="s">
        <v>14</v>
      </c>
      <c r="G27" s="4"/>
      <c r="H27" s="4"/>
      <c r="I27" s="4"/>
      <c r="J27" s="15" t="str">
        <f>_xlfn.DISPIMG("ID_84AC9CB441A64389AEE6C22C05487B86",1)</f>
        <v>=DISPIMG("ID_84AC9CB441A64389AEE6C22C05487B86",1)</v>
      </c>
    </row>
    <row r="28" s="2" customFormat="1" ht="102" customHeight="1" spans="1:10">
      <c r="A28" s="4" t="s">
        <v>106</v>
      </c>
      <c r="B28" s="4" t="s">
        <v>107</v>
      </c>
      <c r="C28" s="4" t="s">
        <v>108</v>
      </c>
      <c r="D28" s="4" t="s">
        <v>109</v>
      </c>
      <c r="E28" s="9">
        <v>1</v>
      </c>
      <c r="F28" s="9" t="s">
        <v>14</v>
      </c>
      <c r="G28" s="9"/>
      <c r="H28" s="9"/>
      <c r="I28" s="9"/>
      <c r="J28" s="6" t="str">
        <f>_xlfn.DISPIMG("ID_A532E3D85A6B4BD291E4786086AE3FCB",1)</f>
        <v>=DISPIMG("ID_A532E3D85A6B4BD291E4786086AE3FCB",1)</v>
      </c>
    </row>
    <row r="29" ht="27" spans="1:10">
      <c r="A29" s="10" t="s">
        <v>110</v>
      </c>
      <c r="B29" s="10"/>
      <c r="C29" s="10"/>
      <c r="D29" s="10"/>
      <c r="E29" s="10"/>
      <c r="F29" s="10"/>
      <c r="G29" s="10"/>
      <c r="H29" s="10"/>
      <c r="I29" s="10"/>
      <c r="J29" s="10"/>
    </row>
    <row r="30" s="2" customFormat="1" ht="126.6" customHeight="1" spans="1:10">
      <c r="A30" s="6" t="s">
        <v>111</v>
      </c>
      <c r="B30" s="4" t="s">
        <v>89</v>
      </c>
      <c r="C30" s="11" t="s">
        <v>90</v>
      </c>
      <c r="D30" s="8" t="s">
        <v>91</v>
      </c>
      <c r="E30" s="4">
        <v>1</v>
      </c>
      <c r="F30" s="4" t="s">
        <v>14</v>
      </c>
      <c r="G30" s="4"/>
      <c r="H30" s="4"/>
      <c r="I30" s="4"/>
      <c r="J30" s="6" t="str">
        <f>_xlfn.DISPIMG("ID_39411CD2BF4748A48DF94ED1B2A705B7",1)</f>
        <v>=DISPIMG("ID_39411CD2BF4748A48DF94ED1B2A705B7",1)</v>
      </c>
    </row>
    <row r="31" s="2" customFormat="1" ht="115.8" customHeight="1" spans="1:10">
      <c r="A31" s="6" t="s">
        <v>112</v>
      </c>
      <c r="B31" s="11" t="s">
        <v>93</v>
      </c>
      <c r="C31" s="11" t="s">
        <v>94</v>
      </c>
      <c r="D31" s="8" t="s">
        <v>95</v>
      </c>
      <c r="E31" s="6">
        <v>1</v>
      </c>
      <c r="F31" s="8" t="s">
        <v>14</v>
      </c>
      <c r="G31" s="6"/>
      <c r="H31" s="6"/>
      <c r="I31" s="11"/>
      <c r="J31" s="6" t="str">
        <f>_xlfn.DISPIMG("ID_F95B0CB49C62467EA5F278B3070E7C57",1)</f>
        <v>=DISPIMG("ID_F95B0CB49C62467EA5F278B3070E7C57",1)</v>
      </c>
    </row>
    <row r="32" s="2" customFormat="1" ht="95.4" customHeight="1" spans="1:10">
      <c r="A32" s="6" t="s">
        <v>113</v>
      </c>
      <c r="B32" s="11" t="s">
        <v>97</v>
      </c>
      <c r="C32" s="11" t="s">
        <v>98</v>
      </c>
      <c r="D32" s="8" t="s">
        <v>99</v>
      </c>
      <c r="E32" s="6">
        <v>1</v>
      </c>
      <c r="F32" s="8" t="s">
        <v>100</v>
      </c>
      <c r="G32" s="6"/>
      <c r="H32" s="6"/>
      <c r="I32" s="11"/>
      <c r="J32" s="6" t="str">
        <f>_xlfn.DISPIMG("ID_FCAA2B1EC03A4607B487C494DFDBF4DE",1)</f>
        <v>=DISPIMG("ID_FCAA2B1EC03A4607B487C494DFDBF4DE",1)</v>
      </c>
    </row>
    <row r="33" s="2" customFormat="1" ht="116.4" customHeight="1" spans="1:10">
      <c r="A33" s="6" t="s">
        <v>114</v>
      </c>
      <c r="B33" s="4" t="s">
        <v>81</v>
      </c>
      <c r="C33" s="4" t="s">
        <v>82</v>
      </c>
      <c r="D33" s="4" t="s">
        <v>83</v>
      </c>
      <c r="E33" s="4">
        <v>2</v>
      </c>
      <c r="F33" s="4" t="s">
        <v>14</v>
      </c>
      <c r="G33" s="4"/>
      <c r="H33" s="4"/>
      <c r="I33" s="4"/>
      <c r="J33" s="6" t="str">
        <f>_xlfn.DISPIMG("ID_E0CAF6A8FB1944759563B6F3A4633957",1)</f>
        <v>=DISPIMG("ID_E0CAF6A8FB1944759563B6F3A4633957",1)</v>
      </c>
    </row>
    <row r="34" s="2" customFormat="1" ht="276" customHeight="1" spans="1:10">
      <c r="A34" s="6" t="s">
        <v>104</v>
      </c>
      <c r="B34" s="4" t="s">
        <v>85</v>
      </c>
      <c r="C34" s="11" t="s">
        <v>86</v>
      </c>
      <c r="D34" s="12" t="s">
        <v>87</v>
      </c>
      <c r="E34" s="4">
        <v>1</v>
      </c>
      <c r="F34" s="4" t="s">
        <v>14</v>
      </c>
      <c r="G34" s="4"/>
      <c r="H34" s="4"/>
      <c r="I34" s="4"/>
      <c r="J34" s="6" t="str">
        <f>_xlfn.DISPIMG("ID_87C6539C3CB9444FA2923A07CE6B4B30",1)</f>
        <v>=DISPIMG("ID_87C6539C3CB9444FA2923A07CE6B4B30",1)</v>
      </c>
    </row>
    <row r="35" s="2" customFormat="1" ht="82.95" customHeight="1" spans="1:10">
      <c r="A35" s="6" t="s">
        <v>106</v>
      </c>
      <c r="B35" s="9" t="s">
        <v>101</v>
      </c>
      <c r="C35" s="9" t="s">
        <v>102</v>
      </c>
      <c r="D35" s="9" t="s">
        <v>103</v>
      </c>
      <c r="E35" s="4">
        <v>1</v>
      </c>
      <c r="F35" s="4" t="s">
        <v>14</v>
      </c>
      <c r="G35" s="4"/>
      <c r="H35" s="4"/>
      <c r="I35" s="4"/>
      <c r="J35" s="6" t="str">
        <f>_xlfn.DISPIMG("ID_A7113B61CAE542D58E4954D5F1D5EF99",1)</f>
        <v>=DISPIMG("ID_A7113B61CAE542D58E4954D5F1D5EF99",1)</v>
      </c>
    </row>
    <row r="36" s="2" customFormat="1" ht="261" customHeight="1" spans="1:10">
      <c r="A36" s="7" t="s">
        <v>72</v>
      </c>
      <c r="B36" s="7" t="s">
        <v>47</v>
      </c>
      <c r="C36" s="7" t="s">
        <v>48</v>
      </c>
      <c r="D36" s="7" t="s">
        <v>49</v>
      </c>
      <c r="E36" s="7">
        <v>1</v>
      </c>
      <c r="F36" s="7" t="s">
        <v>14</v>
      </c>
      <c r="G36" s="7"/>
      <c r="H36" s="7"/>
      <c r="I36" s="7"/>
      <c r="J36" s="6" t="str">
        <f>_xlfn.DISPIMG("ID_429757E5D9C44A6CA10C2CC92A630606",1)</f>
        <v>=DISPIMG("ID_429757E5D9C44A6CA10C2CC92A630606",1)</v>
      </c>
    </row>
    <row r="37" s="2" customFormat="1" ht="93" customHeight="1" spans="1:10">
      <c r="A37" s="7" t="s">
        <v>76</v>
      </c>
      <c r="B37" s="6" t="s">
        <v>51</v>
      </c>
      <c r="C37" s="4" t="s">
        <v>59</v>
      </c>
      <c r="D37" s="6" t="s">
        <v>53</v>
      </c>
      <c r="E37" s="7">
        <v>0.5</v>
      </c>
      <c r="F37" s="7" t="s">
        <v>54</v>
      </c>
      <c r="G37" s="7"/>
      <c r="H37" s="7"/>
      <c r="I37" s="7"/>
      <c r="J37" s="6" t="str">
        <f>_xlfn.DISPIMG("ID_6B59D69BE1EF4BB28505D36F8F7E1DCB",1)</f>
        <v>=DISPIMG("ID_6B59D69BE1EF4BB28505D36F8F7E1DCB",1)</v>
      </c>
    </row>
    <row r="38" s="2" customFormat="1" ht="99" customHeight="1" spans="1:10">
      <c r="A38" s="7" t="s">
        <v>35</v>
      </c>
      <c r="B38" s="6" t="s">
        <v>51</v>
      </c>
      <c r="C38" s="4" t="s">
        <v>115</v>
      </c>
      <c r="D38" s="6" t="s">
        <v>116</v>
      </c>
      <c r="E38" s="7">
        <v>4.5</v>
      </c>
      <c r="F38" s="7" t="s">
        <v>54</v>
      </c>
      <c r="G38" s="7"/>
      <c r="H38" s="7"/>
      <c r="I38" s="7"/>
      <c r="J38" s="6" t="str">
        <f>_xlfn.DISPIMG("ID_137E447B8B8C4304AB059A7CC6DB2361",1)</f>
        <v>=DISPIMG("ID_137E447B8B8C4304AB059A7CC6DB2361",1)</v>
      </c>
    </row>
    <row r="39" s="2" customFormat="1" ht="99" customHeight="1" spans="1:10">
      <c r="A39" s="7" t="s">
        <v>38</v>
      </c>
      <c r="B39" s="6" t="s">
        <v>58</v>
      </c>
      <c r="C39" s="4" t="s">
        <v>59</v>
      </c>
      <c r="D39" s="6" t="s">
        <v>116</v>
      </c>
      <c r="E39" s="7">
        <v>1</v>
      </c>
      <c r="F39" s="7" t="s">
        <v>54</v>
      </c>
      <c r="G39" s="7"/>
      <c r="H39" s="7"/>
      <c r="I39" s="7"/>
      <c r="J39" s="6" t="str">
        <f>_xlfn.DISPIMG("ID_A2D2E1F22F5540C8B379299A0CB3E3A8",1)</f>
        <v>=DISPIMG("ID_A2D2E1F22F5540C8B379299A0CB3E3A8",1)</v>
      </c>
    </row>
    <row r="40" s="2" customFormat="1" ht="93" customHeight="1" spans="1:10">
      <c r="A40" s="6" t="s">
        <v>80</v>
      </c>
      <c r="B40" s="9" t="s">
        <v>101</v>
      </c>
      <c r="C40" s="9" t="s">
        <v>102</v>
      </c>
      <c r="D40" s="9" t="s">
        <v>117</v>
      </c>
      <c r="E40" s="4">
        <v>1</v>
      </c>
      <c r="F40" s="4" t="s">
        <v>14</v>
      </c>
      <c r="G40" s="4"/>
      <c r="H40" s="4"/>
      <c r="I40" s="9"/>
      <c r="J40" s="6" t="str">
        <f>_xlfn.DISPIMG("ID_E6D8380BCA114B288A9999B2AD879831",1)</f>
        <v>=DISPIMG("ID_E6D8380BCA114B288A9999B2AD879831",1)</v>
      </c>
    </row>
    <row r="41" ht="40.5" spans="1:10">
      <c r="A41" s="9" t="s">
        <v>118</v>
      </c>
      <c r="B41" s="9" t="s">
        <v>119</v>
      </c>
      <c r="C41" s="9" t="s">
        <v>120</v>
      </c>
      <c r="D41" s="9" t="s">
        <v>121</v>
      </c>
      <c r="E41" s="9">
        <v>20</v>
      </c>
      <c r="F41" s="9" t="s">
        <v>122</v>
      </c>
      <c r="G41" s="13"/>
      <c r="H41" s="13"/>
      <c r="I41" s="13"/>
      <c r="J41" s="6"/>
    </row>
    <row r="42" s="2" customFormat="1" ht="172" customHeight="1" spans="1:11">
      <c r="A42" s="13" t="s">
        <v>96</v>
      </c>
      <c r="B42" s="13" t="s">
        <v>123</v>
      </c>
      <c r="C42" s="13" t="s">
        <v>124</v>
      </c>
      <c r="D42" s="13" t="s">
        <v>125</v>
      </c>
      <c r="E42" s="13">
        <v>5</v>
      </c>
      <c r="F42" s="13" t="s">
        <v>14</v>
      </c>
      <c r="G42" s="13"/>
      <c r="H42" s="13"/>
      <c r="I42" s="13"/>
      <c r="J42" s="6" t="str">
        <f>_xlfn.DISPIMG("ID_B6BD8B920B4D4018AFF5B5A0D4903E96",1)</f>
        <v>=DISPIMG("ID_B6BD8B920B4D4018AFF5B5A0D4903E96",1)</v>
      </c>
      <c r="K42" s="18"/>
    </row>
    <row r="43" s="2" customFormat="1" ht="172" customHeight="1" spans="1:11">
      <c r="A43" s="14" t="s">
        <v>106</v>
      </c>
      <c r="B43" s="14" t="s">
        <v>126</v>
      </c>
      <c r="C43" s="14" t="s">
        <v>127</v>
      </c>
      <c r="D43" s="14" t="s">
        <v>128</v>
      </c>
      <c r="E43" s="14">
        <v>1</v>
      </c>
      <c r="F43" s="14" t="s">
        <v>14</v>
      </c>
      <c r="G43" s="14"/>
      <c r="H43" s="14"/>
      <c r="I43" s="14"/>
      <c r="J43" s="15" t="str">
        <f>_xlfn.DISPIMG("ID_964C70D432324452B8254F1E91860D32",1)</f>
        <v>=DISPIMG("ID_964C70D432324452B8254F1E91860D32",1)</v>
      </c>
      <c r="K43" s="18"/>
    </row>
    <row r="44" s="2" customFormat="1" ht="84" customHeight="1" spans="1:11">
      <c r="A44" s="14" t="s">
        <v>111</v>
      </c>
      <c r="B44" s="14" t="s">
        <v>129</v>
      </c>
      <c r="C44" s="14" t="s">
        <v>130</v>
      </c>
      <c r="D44" s="14" t="s">
        <v>131</v>
      </c>
      <c r="E44" s="14">
        <v>10</v>
      </c>
      <c r="F44" s="14" t="s">
        <v>14</v>
      </c>
      <c r="G44" s="14"/>
      <c r="H44" s="14"/>
      <c r="I44" s="14"/>
      <c r="J44" s="6" t="str">
        <f>_xlfn.DISPIMG("ID_AE0C37C2D07745D1BE5EBFF89B22FE16",1)</f>
        <v>=DISPIMG("ID_AE0C37C2D07745D1BE5EBFF89B22FE16",1)</v>
      </c>
      <c r="K44" s="18"/>
    </row>
    <row r="45" s="2" customFormat="1" ht="79" customHeight="1" spans="1:11">
      <c r="A45" s="14" t="s">
        <v>112</v>
      </c>
      <c r="B45" s="14" t="s">
        <v>132</v>
      </c>
      <c r="C45" s="14" t="s">
        <v>133</v>
      </c>
      <c r="D45" s="14" t="s">
        <v>131</v>
      </c>
      <c r="E45" s="14">
        <v>1</v>
      </c>
      <c r="F45" s="14" t="s">
        <v>14</v>
      </c>
      <c r="G45" s="14"/>
      <c r="H45" s="14"/>
      <c r="I45" s="14"/>
      <c r="J45" s="19" t="str">
        <f>_xlfn.DISPIMG("ID_A652922FC04348D7A0901913DA8ABBA3",1)</f>
        <v>=DISPIMG("ID_A652922FC04348D7A0901913DA8ABBA3",1)</v>
      </c>
      <c r="K45" s="18"/>
    </row>
    <row r="46" s="2" customFormat="1" ht="77" customHeight="1" spans="1:11">
      <c r="A46" s="14" t="s">
        <v>113</v>
      </c>
      <c r="B46" s="14" t="s">
        <v>134</v>
      </c>
      <c r="C46" s="14" t="s">
        <v>135</v>
      </c>
      <c r="D46" s="14" t="s">
        <v>131</v>
      </c>
      <c r="E46" s="14">
        <v>1</v>
      </c>
      <c r="F46" s="14" t="s">
        <v>14</v>
      </c>
      <c r="G46" s="14"/>
      <c r="H46" s="14"/>
      <c r="I46" s="14"/>
      <c r="J46" s="19" t="str">
        <f>_xlfn.DISPIMG("ID_C276CC8F0C974C9AB4C139C1EE39967A",1)</f>
        <v>=DISPIMG("ID_C276CC8F0C974C9AB4C139C1EE39967A",1)</v>
      </c>
      <c r="K46" s="18"/>
    </row>
    <row r="47" s="2" customFormat="1" ht="75" customHeight="1" spans="1:11">
      <c r="A47" s="14" t="s">
        <v>114</v>
      </c>
      <c r="B47" s="14" t="s">
        <v>136</v>
      </c>
      <c r="C47" s="14" t="s">
        <v>137</v>
      </c>
      <c r="D47" s="14" t="s">
        <v>138</v>
      </c>
      <c r="E47" s="14">
        <v>2</v>
      </c>
      <c r="F47" s="14" t="s">
        <v>14</v>
      </c>
      <c r="G47" s="14"/>
      <c r="H47" s="14"/>
      <c r="I47" s="14"/>
      <c r="J47" s="6" t="str">
        <f>_xlfn.DISPIMG("ID_2CED5EF3709842768E19CCECCDA5B6D4",1)</f>
        <v>=DISPIMG("ID_2CED5EF3709842768E19CCECCDA5B6D4",1)</v>
      </c>
      <c r="K47" s="18"/>
    </row>
  </sheetData>
  <mergeCells count="1">
    <mergeCell ref="A29: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厨房设备类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邢正强</cp:lastModifiedBy>
  <dcterms:created xsi:type="dcterms:W3CDTF">2025-04-07T03:13:00Z</dcterms:created>
  <dcterms:modified xsi:type="dcterms:W3CDTF">2025-04-09T07:33:27Z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DB091A7169244E0EAA394E78FE137833_13</vt:lpwstr>
  </property>
  <property fmtid="{D5CDD505-2E9C-101B-9397-08002B2CF9AE}" pid="3" name="KSOProductBuildVer">
    <vt:lpwstr>2052-12.1.0.18912</vt:lpwstr>
  </property>
</Properties>
</file>